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cpud-my.sharepoint.com/personal/jaguirre_gcpud_org/Documents/RATES/13. WHOLESALE RATES/Posted to Website for January 11 Meeting/Files posted/"/>
    </mc:Choice>
  </mc:AlternateContent>
  <xr:revisionPtr revIDLastSave="17" documentId="8_{24AE3239-CF4E-4C0D-8E6D-C9C0D104F839}" xr6:coauthVersionLast="47" xr6:coauthVersionMax="47" xr10:uidLastSave="{A0893D19-601A-4BDF-B758-A9B909E3E84B}"/>
  <bookViews>
    <workbookView xWindow="-120" yWindow="-120" windowWidth="29040" windowHeight="15840" xr2:uid="{CBE44581-EF58-41C4-8782-498AC2D768DC}"/>
  </bookViews>
  <sheets>
    <sheet name="Ancillary Ra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29" i="1"/>
  <c r="B18" i="1"/>
  <c r="B16" i="1"/>
  <c r="B33" i="1"/>
  <c r="B34" i="1" s="1"/>
  <c r="E26" i="1"/>
  <c r="B24" i="1"/>
  <c r="E21" i="1"/>
  <c r="E23" i="1" s="1"/>
  <c r="E14" i="1"/>
  <c r="E13" i="1"/>
  <c r="E15" i="1" s="1"/>
  <c r="B11" i="1"/>
  <c r="E7" i="1"/>
  <c r="E33" i="1"/>
  <c r="E34" i="1" s="1"/>
  <c r="B8" i="1" l="1"/>
  <c r="B10" i="1" s="1"/>
  <c r="B12" i="1" s="1"/>
  <c r="B23" i="1"/>
  <c r="B25" i="1" s="1"/>
  <c r="B27" i="1" s="1"/>
  <c r="E11" i="1"/>
  <c r="E35" i="1"/>
  <c r="E36" i="1" s="1"/>
  <c r="B15" i="1"/>
  <c r="E6" i="1"/>
  <c r="E8" i="1" s="1"/>
  <c r="E10" i="1" s="1"/>
  <c r="E12" i="1" s="1"/>
  <c r="E16" i="1" s="1"/>
  <c r="E24" i="1"/>
  <c r="E25" i="1" s="1"/>
  <c r="E27" i="1" s="1"/>
  <c r="E17" i="1" l="1"/>
  <c r="E18" i="1" s="1"/>
  <c r="E28" i="1"/>
  <c r="E29" i="1" s="1"/>
</calcChain>
</file>

<file path=xl/sharedStrings.xml><?xml version="1.0" encoding="utf-8"?>
<sst xmlns="http://schemas.openxmlformats.org/spreadsheetml/2006/main" count="73" uniqueCount="39">
  <si>
    <t>Anciallary Rate Calculations</t>
  </si>
  <si>
    <t>Capacity Cost for all rates</t>
  </si>
  <si>
    <t>$/kW month</t>
  </si>
  <si>
    <t>BAL002 Reserves Rate Calc</t>
  </si>
  <si>
    <t>Based on 2018 data - Same Year as COSS</t>
  </si>
  <si>
    <t>2018 BA Load total MW months</t>
  </si>
  <si>
    <t>MW months</t>
  </si>
  <si>
    <t xml:space="preserve">2018 BA Gen - not Self Supply </t>
  </si>
  <si>
    <t>Total subject to Reserves charge</t>
  </si>
  <si>
    <t>Op Reserves Requirement</t>
  </si>
  <si>
    <t>Total Op Reserves for year</t>
  </si>
  <si>
    <t>Cost of Capacity</t>
  </si>
  <si>
    <t>Cost of Reserves</t>
  </si>
  <si>
    <t>2018 BA Load</t>
  </si>
  <si>
    <t>MWh</t>
  </si>
  <si>
    <t>Total MWh subject to Charge</t>
  </si>
  <si>
    <t>Reserves Rate</t>
  </si>
  <si>
    <t>$/MWh</t>
  </si>
  <si>
    <t>PUT Tax Rate</t>
  </si>
  <si>
    <t>Total Reserves Rate</t>
  </si>
  <si>
    <t>Regulation Rate</t>
  </si>
  <si>
    <t>2018 BA monthly Peaks</t>
  </si>
  <si>
    <t>MW months summed for the year</t>
  </si>
  <si>
    <t>Percent of Load for Regulation</t>
  </si>
  <si>
    <t>Total Capacity needed for year</t>
  </si>
  <si>
    <t xml:space="preserve">MW months  </t>
  </si>
  <si>
    <t>Total Regulation Costs</t>
  </si>
  <si>
    <t>Total 2018 BA Load</t>
  </si>
  <si>
    <t>Total Regulation Rate</t>
  </si>
  <si>
    <t>Solar Integration Rate</t>
  </si>
  <si>
    <t>regulation is not charged in addition to this rate</t>
  </si>
  <si>
    <t>Percent for Solar Integration</t>
  </si>
  <si>
    <t>Monthly Charge</t>
  </si>
  <si>
    <t>$/KW of monthly peak demand</t>
  </si>
  <si>
    <t>Total Solar Integration Rate</t>
  </si>
  <si>
    <r>
      <rPr>
        <b/>
        <sz val="11"/>
        <color theme="1"/>
        <rFont val="Calibri"/>
        <family val="2"/>
        <scheme val="minor"/>
      </rPr>
      <t xml:space="preserve">Regulation Rate Applicability: </t>
    </r>
    <r>
      <rPr>
        <sz val="11"/>
        <color theme="1"/>
        <rFont val="Calibri"/>
        <family val="2"/>
        <scheme val="minor"/>
      </rPr>
      <t xml:space="preserve"> Gen that is not variable, self supplies,  or that pays a VERs integration rate is not subject to regulation</t>
    </r>
  </si>
  <si>
    <t xml:space="preserve">  In 2018, there was no gen subject to a regulation rate</t>
  </si>
  <si>
    <t>Revised Calculation 12/2/2021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</si>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</sst>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6" formatCode="0.0%"/>
    <numFmt numFmtId="167" formatCode="_(&quot;$&quot;* #,##0_);_(&quot;$&quot;* \(#,##0\);_(&quot;$&quot;* &quot;-&quot;??_);_(@_)"/>
    <numFmt numFmtId="169" formatCode="_(&quot;$&quot;* #,##0.000_);_(&quot;$&quot;* \(#,##0.000\);_(&quot;$&quot;* &quot;-&quot;??_);_(@_)"/>
    <numFmt numFmtId="170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/>
    <xf numFmtId="0" fontId="1" fillId="0" borderId="0" xfId="1"/>
    <xf numFmtId="43" fontId="2" fillId="0" borderId="0" xfId="2" applyFont="1"/>
    <xf numFmtId="0" fontId="1" fillId="0" borderId="0" xfId="1" applyAlignment="1">
      <alignment wrapText="1"/>
    </xf>
    <xf numFmtId="165" fontId="0" fillId="0" borderId="0" xfId="2" applyNumberFormat="1" applyFont="1"/>
    <xf numFmtId="166" fontId="0" fillId="0" borderId="0" xfId="3" applyNumberFormat="1" applyFont="1"/>
    <xf numFmtId="43" fontId="0" fillId="0" borderId="0" xfId="2" applyFont="1"/>
    <xf numFmtId="167" fontId="0" fillId="0" borderId="0" xfId="4" applyNumberFormat="1" applyFont="1"/>
    <xf numFmtId="44" fontId="2" fillId="2" borderId="0" xfId="1" applyNumberFormat="1" applyFont="1" applyFill="1"/>
    <xf numFmtId="170" fontId="2" fillId="2" borderId="0" xfId="1" applyNumberFormat="1" applyFont="1" applyFill="1"/>
    <xf numFmtId="10" fontId="0" fillId="0" borderId="0" xfId="3" applyNumberFormat="1" applyFont="1" applyFill="1"/>
    <xf numFmtId="2" fontId="1" fillId="0" borderId="0" xfId="1" applyNumberFormat="1"/>
    <xf numFmtId="44" fontId="0" fillId="0" borderId="0" xfId="4" applyFont="1"/>
    <xf numFmtId="44" fontId="2" fillId="2" borderId="0" xfId="4" applyFont="1" applyFill="1"/>
    <xf numFmtId="10" fontId="0" fillId="0" borderId="0" xfId="3" applyNumberFormat="1" applyFont="1"/>
    <xf numFmtId="43" fontId="1" fillId="0" borderId="0" xfId="1" applyNumberFormat="1"/>
    <xf numFmtId="44" fontId="2" fillId="0" borderId="0" xfId="4" applyFont="1" applyFill="1"/>
    <xf numFmtId="43" fontId="2" fillId="0" borderId="0" xfId="2" applyFont="1" applyFill="1"/>
    <xf numFmtId="0" fontId="1" fillId="0" borderId="0" xfId="1" applyFill="1"/>
    <xf numFmtId="165" fontId="0" fillId="0" borderId="0" xfId="2" applyNumberFormat="1" applyFont="1" applyFill="1"/>
    <xf numFmtId="166" fontId="0" fillId="0" borderId="0" xfId="3" applyNumberFormat="1" applyFont="1" applyFill="1"/>
    <xf numFmtId="43" fontId="0" fillId="0" borderId="0" xfId="2" applyFont="1" applyFill="1"/>
    <xf numFmtId="167" fontId="0" fillId="0" borderId="0" xfId="4" applyNumberFormat="1" applyFont="1" applyFill="1"/>
    <xf numFmtId="169" fontId="1" fillId="0" borderId="0" xfId="1" applyNumberFormat="1" applyFill="1"/>
    <xf numFmtId="44" fontId="0" fillId="0" borderId="0" xfId="4" applyFont="1" applyFill="1"/>
    <xf numFmtId="169" fontId="1" fillId="0" borderId="0" xfId="4" applyNumberFormat="1" applyFont="1" applyFill="1"/>
    <xf numFmtId="43" fontId="1" fillId="0" borderId="0" xfId="1" applyNumberFormat="1" applyFill="1"/>
    <xf numFmtId="0" fontId="1" fillId="0" borderId="0" xfId="1" applyFill="1" applyAlignment="1">
      <alignment wrapText="1"/>
    </xf>
    <xf numFmtId="0" fontId="2" fillId="0" borderId="0" xfId="1" applyFont="1" applyAlignment="1">
      <alignment wrapText="1"/>
    </xf>
    <xf numFmtId="0" fontId="3" fillId="0" borderId="0" xfId="1" applyFont="1" applyFill="1" applyAlignment="1">
      <alignment horizontal="center" wrapText="1"/>
    </xf>
    <xf numFmtId="44" fontId="2" fillId="0" borderId="0" xfId="1" applyNumberFormat="1" applyFont="1" applyFill="1"/>
    <xf numFmtId="44" fontId="2" fillId="2" borderId="0" xfId="4" applyNumberFormat="1" applyFont="1" applyFill="1"/>
    <xf numFmtId="0" fontId="3" fillId="0" borderId="0" xfId="1" applyFont="1" applyAlignment="1">
      <alignment horizontal="center" wrapText="1"/>
    </xf>
  </cellXfs>
  <cellStyles count="5">
    <cellStyle name="Comma 2" xfId="2" xr:uid="{F6F96121-8E32-4B85-8971-1DE50F970470}"/>
    <cellStyle name="Currency 2" xfId="4" xr:uid="{7BD1B330-7FBE-43E3-A311-B801920B0CA2}"/>
    <cellStyle name="Normal" xfId="0" builtinId="0"/>
    <cellStyle name="Normal 2" xfId="1" xr:uid="{95AC2A42-72A6-4751-83BA-4A7896884BCE}"/>
    <cellStyle name="Percent 2" xfId="3" xr:uid="{655A7869-73C3-4BAE-8068-C4C54CD056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916D5-70A4-4342-9A25-C3A920E9B19A}">
  <sheetPr>
    <tabColor rgb="FF92D050"/>
  </sheetPr>
  <dimension ref="A1:F46"/>
  <sheetViews>
    <sheetView tabSelected="1" zoomScale="115" zoomScaleNormal="115" workbookViewId="0">
      <selection activeCell="D15" sqref="D15"/>
    </sheetView>
  </sheetViews>
  <sheetFormatPr defaultRowHeight="15" x14ac:dyDescent="0.25"/>
  <cols>
    <col min="1" max="1" width="28" style="2" customWidth="1"/>
    <col min="2" max="2" width="13.7109375" style="2" bestFit="1" customWidth="1"/>
    <col min="3" max="3" width="31.28515625" style="2" bestFit="1" customWidth="1"/>
    <col min="4" max="4" width="9.140625" style="2"/>
    <col min="5" max="5" width="18.140625" style="19" customWidth="1"/>
    <col min="6" max="6" width="25.7109375" style="2" customWidth="1"/>
    <col min="7" max="16384" width="9.140625" style="2"/>
  </cols>
  <sheetData>
    <row r="1" spans="1:6" s="4" customFormat="1" ht="30" x14ac:dyDescent="0.25">
      <c r="A1" s="29" t="s">
        <v>0</v>
      </c>
      <c r="B1" s="33" t="s">
        <v>38</v>
      </c>
      <c r="E1" s="30" t="s">
        <v>37</v>
      </c>
    </row>
    <row r="2" spans="1:6" x14ac:dyDescent="0.25">
      <c r="A2" s="2" t="s">
        <v>1</v>
      </c>
      <c r="B2" s="3">
        <v>8.6300000000000008</v>
      </c>
      <c r="C2" s="2" t="s">
        <v>2</v>
      </c>
      <c r="E2" s="18">
        <v>8.1794600369257946</v>
      </c>
      <c r="F2" s="2" t="s">
        <v>2</v>
      </c>
    </row>
    <row r="4" spans="1:6" x14ac:dyDescent="0.25">
      <c r="A4" s="1" t="s">
        <v>3</v>
      </c>
    </row>
    <row r="5" spans="1:6" x14ac:dyDescent="0.25">
      <c r="A5" s="2" t="s">
        <v>4</v>
      </c>
    </row>
    <row r="6" spans="1:6" x14ac:dyDescent="0.25">
      <c r="A6" s="2" t="s">
        <v>5</v>
      </c>
      <c r="B6" s="5">
        <v>8593.2090000000007</v>
      </c>
      <c r="C6" s="2" t="s">
        <v>6</v>
      </c>
      <c r="E6" s="20">
        <f>B6</f>
        <v>8593.2090000000007</v>
      </c>
      <c r="F6" s="2" t="s">
        <v>6</v>
      </c>
    </row>
    <row r="7" spans="1:6" x14ac:dyDescent="0.25">
      <c r="A7" s="2" t="s">
        <v>7</v>
      </c>
      <c r="B7" s="5">
        <v>109.071</v>
      </c>
      <c r="C7" s="2" t="s">
        <v>6</v>
      </c>
      <c r="E7" s="20">
        <f>B7</f>
        <v>109.071</v>
      </c>
      <c r="F7" s="2" t="s">
        <v>6</v>
      </c>
    </row>
    <row r="8" spans="1:6" x14ac:dyDescent="0.25">
      <c r="A8" s="2" t="s">
        <v>8</v>
      </c>
      <c r="B8" s="5">
        <f>+B6+B7</f>
        <v>8702.2800000000007</v>
      </c>
      <c r="C8" s="2" t="s">
        <v>6</v>
      </c>
      <c r="E8" s="20">
        <f>+E6+E7</f>
        <v>8702.2800000000007</v>
      </c>
      <c r="F8" s="2" t="s">
        <v>6</v>
      </c>
    </row>
    <row r="9" spans="1:6" x14ac:dyDescent="0.25">
      <c r="A9" s="2" t="s">
        <v>9</v>
      </c>
      <c r="B9" s="6">
        <v>0.03</v>
      </c>
      <c r="E9" s="21">
        <v>0.03</v>
      </c>
    </row>
    <row r="10" spans="1:6" x14ac:dyDescent="0.25">
      <c r="A10" s="2" t="s">
        <v>10</v>
      </c>
      <c r="B10" s="5">
        <f>+B8*B9</f>
        <v>261.0684</v>
      </c>
      <c r="C10" s="2" t="s">
        <v>6</v>
      </c>
      <c r="E10" s="20">
        <f>+E8*E9</f>
        <v>261.0684</v>
      </c>
      <c r="F10" s="2" t="s">
        <v>6</v>
      </c>
    </row>
    <row r="11" spans="1:6" x14ac:dyDescent="0.25">
      <c r="A11" s="2" t="s">
        <v>11</v>
      </c>
      <c r="B11" s="7">
        <f>+B2</f>
        <v>8.6300000000000008</v>
      </c>
      <c r="C11" s="2" t="s">
        <v>2</v>
      </c>
      <c r="E11" s="22">
        <f>+E2</f>
        <v>8.1794600369257946</v>
      </c>
      <c r="F11" s="2" t="s">
        <v>2</v>
      </c>
    </row>
    <row r="12" spans="1:6" x14ac:dyDescent="0.25">
      <c r="A12" s="2" t="s">
        <v>12</v>
      </c>
      <c r="B12" s="8">
        <f>+B11*B10*1000</f>
        <v>2253020.2920000004</v>
      </c>
      <c r="E12" s="23">
        <f>+E11*E10*1000</f>
        <v>2135398.5447041583</v>
      </c>
    </row>
    <row r="13" spans="1:6" x14ac:dyDescent="0.25">
      <c r="A13" s="2" t="s">
        <v>13</v>
      </c>
      <c r="B13" s="5">
        <v>5213105.7829999998</v>
      </c>
      <c r="C13" s="2" t="s">
        <v>14</v>
      </c>
      <c r="E13" s="20">
        <f>B13</f>
        <v>5213105.7829999998</v>
      </c>
      <c r="F13" s="2" t="s">
        <v>14</v>
      </c>
    </row>
    <row r="14" spans="1:6" x14ac:dyDescent="0.25">
      <c r="A14" s="2" t="s">
        <v>7</v>
      </c>
      <c r="B14" s="5">
        <v>52052.644</v>
      </c>
      <c r="C14" s="2" t="s">
        <v>14</v>
      </c>
      <c r="E14" s="20">
        <f>B14</f>
        <v>52052.644</v>
      </c>
      <c r="F14" s="2" t="s">
        <v>14</v>
      </c>
    </row>
    <row r="15" spans="1:6" x14ac:dyDescent="0.25">
      <c r="A15" s="2" t="s">
        <v>15</v>
      </c>
      <c r="B15" s="5">
        <f>+B13+B14</f>
        <v>5265158.4270000001</v>
      </c>
      <c r="C15" s="2" t="s">
        <v>14</v>
      </c>
      <c r="E15" s="20">
        <f>+E13+E14</f>
        <v>5265158.4270000001</v>
      </c>
      <c r="F15" s="2" t="s">
        <v>14</v>
      </c>
    </row>
    <row r="16" spans="1:6" x14ac:dyDescent="0.25">
      <c r="A16" s="2" t="s">
        <v>16</v>
      </c>
      <c r="B16" s="31">
        <f>+B12/B15</f>
        <v>0.42791120594707993</v>
      </c>
      <c r="C16" s="2" t="s">
        <v>17</v>
      </c>
      <c r="E16" s="24">
        <f>+E12/E15</f>
        <v>0.40557156528352994</v>
      </c>
      <c r="F16" s="2" t="s">
        <v>17</v>
      </c>
    </row>
    <row r="17" spans="1:6" x14ac:dyDescent="0.25">
      <c r="A17" s="2" t="s">
        <v>18</v>
      </c>
      <c r="D17" s="10">
        <v>3.8730000000000001E-2</v>
      </c>
      <c r="E17" s="24">
        <f>D17*E16</f>
        <v>1.5707786723431115E-2</v>
      </c>
    </row>
    <row r="18" spans="1:6" x14ac:dyDescent="0.25">
      <c r="A18" s="2" t="s">
        <v>19</v>
      </c>
      <c r="B18" s="9">
        <f>B16</f>
        <v>0.42791120594707993</v>
      </c>
      <c r="E18" s="9">
        <f>E16+E17</f>
        <v>0.42127935200696104</v>
      </c>
    </row>
    <row r="20" spans="1:6" x14ac:dyDescent="0.25">
      <c r="A20" s="1" t="s">
        <v>20</v>
      </c>
    </row>
    <row r="21" spans="1:6" x14ac:dyDescent="0.25">
      <c r="A21" s="2" t="s">
        <v>21</v>
      </c>
      <c r="B21" s="5">
        <v>8593.2090000000007</v>
      </c>
      <c r="C21" s="2" t="s">
        <v>22</v>
      </c>
      <c r="E21" s="20">
        <f>B21</f>
        <v>8593.2090000000007</v>
      </c>
      <c r="F21" s="2" t="s">
        <v>22</v>
      </c>
    </row>
    <row r="22" spans="1:6" x14ac:dyDescent="0.25">
      <c r="A22" s="2" t="s">
        <v>23</v>
      </c>
      <c r="B22" s="11">
        <v>1.46E-2</v>
      </c>
      <c r="C22" s="12"/>
      <c r="E22" s="11">
        <v>1.46E-2</v>
      </c>
      <c r="F22" s="12"/>
    </row>
    <row r="23" spans="1:6" x14ac:dyDescent="0.25">
      <c r="A23" s="2" t="s">
        <v>24</v>
      </c>
      <c r="B23" s="5">
        <f>+B21*B22</f>
        <v>125.46085140000001</v>
      </c>
      <c r="C23" s="12" t="s">
        <v>25</v>
      </c>
      <c r="E23" s="20">
        <f>+E21*E22</f>
        <v>125.46085140000001</v>
      </c>
      <c r="F23" s="12" t="s">
        <v>25</v>
      </c>
    </row>
    <row r="24" spans="1:6" x14ac:dyDescent="0.25">
      <c r="A24" s="2" t="s">
        <v>11</v>
      </c>
      <c r="B24" s="13">
        <f>+B2</f>
        <v>8.6300000000000008</v>
      </c>
      <c r="C24" s="2" t="s">
        <v>2</v>
      </c>
      <c r="E24" s="25">
        <f>+E2</f>
        <v>8.1794600369257946</v>
      </c>
      <c r="F24" s="2" t="s">
        <v>2</v>
      </c>
    </row>
    <row r="25" spans="1:6" x14ac:dyDescent="0.25">
      <c r="A25" s="2" t="s">
        <v>26</v>
      </c>
      <c r="B25" s="8">
        <f>+B24*B23*1000</f>
        <v>1082727.1475820004</v>
      </c>
      <c r="E25" s="23">
        <f>+E24*E23*1000</f>
        <v>1026202.0202249858</v>
      </c>
    </row>
    <row r="26" spans="1:6" x14ac:dyDescent="0.25">
      <c r="A26" s="2" t="s">
        <v>27</v>
      </c>
      <c r="B26" s="5">
        <v>5213105.7829999998</v>
      </c>
      <c r="C26" s="2" t="s">
        <v>14</v>
      </c>
      <c r="E26" s="20">
        <f>B26</f>
        <v>5213105.7829999998</v>
      </c>
      <c r="F26" s="2" t="s">
        <v>14</v>
      </c>
    </row>
    <row r="27" spans="1:6" x14ac:dyDescent="0.25">
      <c r="A27" s="2" t="s">
        <v>20</v>
      </c>
      <c r="B27" s="17">
        <f>+B25/B26</f>
        <v>0.20769330081748705</v>
      </c>
      <c r="C27" s="2" t="s">
        <v>17</v>
      </c>
      <c r="E27" s="26">
        <f>+E25/E26</f>
        <v>0.19685041181620425</v>
      </c>
      <c r="F27" s="2" t="s">
        <v>17</v>
      </c>
    </row>
    <row r="28" spans="1:6" x14ac:dyDescent="0.25">
      <c r="A28" s="2" t="s">
        <v>18</v>
      </c>
      <c r="D28" s="10">
        <v>3.8730000000000001E-2</v>
      </c>
      <c r="E28" s="26">
        <f>E27*D28</f>
        <v>7.6240164496415904E-3</v>
      </c>
    </row>
    <row r="29" spans="1:6" x14ac:dyDescent="0.25">
      <c r="A29" s="2" t="s">
        <v>28</v>
      </c>
      <c r="B29" s="9">
        <f>B27</f>
        <v>0.20769330081748705</v>
      </c>
      <c r="E29" s="32">
        <f>E27+E28</f>
        <v>0.20447442826584583</v>
      </c>
    </row>
    <row r="31" spans="1:6" x14ac:dyDescent="0.25">
      <c r="A31" s="1" t="s">
        <v>29</v>
      </c>
      <c r="B31" s="2" t="s">
        <v>30</v>
      </c>
      <c r="E31" s="19" t="s">
        <v>30</v>
      </c>
    </row>
    <row r="32" spans="1:6" x14ac:dyDescent="0.25">
      <c r="A32" s="2" t="s">
        <v>31</v>
      </c>
      <c r="B32" s="15">
        <v>0.14680000000000001</v>
      </c>
      <c r="E32" s="11">
        <v>0.14680000000000001</v>
      </c>
    </row>
    <row r="33" spans="1:6" x14ac:dyDescent="0.25">
      <c r="A33" s="2" t="s">
        <v>11</v>
      </c>
      <c r="B33" s="16">
        <f>+B2</f>
        <v>8.6300000000000008</v>
      </c>
      <c r="C33" s="2" t="s">
        <v>2</v>
      </c>
      <c r="E33" s="27">
        <f>+E2</f>
        <v>8.1794600369257946</v>
      </c>
      <c r="F33" s="2" t="s">
        <v>2</v>
      </c>
    </row>
    <row r="34" spans="1:6" x14ac:dyDescent="0.25">
      <c r="A34" s="2" t="s">
        <v>32</v>
      </c>
      <c r="B34" s="17">
        <f>+B33*B32</f>
        <v>1.2668840000000003</v>
      </c>
      <c r="C34" s="2" t="s">
        <v>33</v>
      </c>
      <c r="E34" s="26">
        <f>+E33*E32</f>
        <v>1.2007447334207069</v>
      </c>
      <c r="F34" s="2" t="s">
        <v>33</v>
      </c>
    </row>
    <row r="35" spans="1:6" x14ac:dyDescent="0.25">
      <c r="A35" s="2" t="s">
        <v>18</v>
      </c>
      <c r="D35" s="10">
        <v>3.8730000000000001E-2</v>
      </c>
      <c r="E35" s="26">
        <f>E34*D35</f>
        <v>4.6504843525383976E-2</v>
      </c>
    </row>
    <row r="36" spans="1:6" x14ac:dyDescent="0.25">
      <c r="A36" s="2" t="s">
        <v>34</v>
      </c>
      <c r="B36" s="31">
        <f>B34</f>
        <v>1.2668840000000003</v>
      </c>
      <c r="E36" s="14">
        <f>E34+E35</f>
        <v>1.247249576946091</v>
      </c>
    </row>
    <row r="39" spans="1:6" x14ac:dyDescent="0.25">
      <c r="A39" s="2" t="s">
        <v>35</v>
      </c>
    </row>
    <row r="40" spans="1:6" x14ac:dyDescent="0.25">
      <c r="A40" s="2" t="s">
        <v>36</v>
      </c>
    </row>
    <row r="46" spans="1:6" s="4" customFormat="1" x14ac:dyDescent="0.25">
      <c r="E46" s="2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Ancillary Rates</vt:lpstr>
    </vt:vector>
  </TitlesOfParts>
  <Company>Grant PUD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Aguirre</dc:creator>
  <cp:lastModifiedBy>Julio Aguirre Carmona</cp:lastModifiedBy>
  <dcterms:created xsi:type="dcterms:W3CDTF">2021-12-28T23:25:52Z</dcterms:created>
  <dcterms:modified xsi:type="dcterms:W3CDTF">2021-12-28T23:30:14Z</dcterms:modified>
</cp:coreProperties>
</file>