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gcpud-my.sharepoint.com/personal/wfield_gcpud_org/Documents/Desktop/"/>
    </mc:Choice>
  </mc:AlternateContent>
  <xr:revisionPtr revIDLastSave="74" documentId="8_{E6F1F8FF-188C-4BF3-B1E2-956B1916FFE4}" xr6:coauthVersionLast="47" xr6:coauthVersionMax="47" xr10:uidLastSave="{FE90495A-05D3-4594-B570-EE2FC37481D8}"/>
  <bookViews>
    <workbookView xWindow="-120" yWindow="-120" windowWidth="29040" windowHeight="15840" xr2:uid="{00000000-000D-0000-FFFF-FFFF00000000}"/>
  </bookViews>
  <sheets>
    <sheet name="YTD Metrics report" sheetId="1" r:id="rId1"/>
    <sheet name="Sheet1" sheetId="2" r:id="rId2"/>
  </sheets>
  <externalReferences>
    <externalReference r:id="rId3"/>
  </externalReferences>
  <definedNames>
    <definedName name="_xlnm._FilterDatabase" localSheetId="0" hidden="1">'YTD Metrics report'!$A$134:$AB$143</definedName>
    <definedName name="_xlnm.Print_Area" localSheetId="1">Sheet1!$A$1:$M$41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45" i="1" l="1"/>
  <c r="O245" i="1"/>
  <c r="I245" i="1"/>
  <c r="F290" i="1" l="1"/>
  <c r="F305" i="1" s="1"/>
  <c r="F289" i="1"/>
  <c r="F304" i="1" s="1"/>
  <c r="F288" i="1"/>
  <c r="F303" i="1" s="1"/>
  <c r="F287" i="1"/>
  <c r="F302" i="1" s="1"/>
  <c r="F286" i="1"/>
  <c r="F301" i="1" s="1"/>
  <c r="F285" i="1"/>
  <c r="F300" i="1" s="1"/>
  <c r="F284" i="1"/>
  <c r="F299" i="1" s="1"/>
  <c r="B290" i="1"/>
  <c r="B305" i="1" s="1"/>
  <c r="B289" i="1"/>
  <c r="B304" i="1" s="1"/>
  <c r="B288" i="1"/>
  <c r="B303" i="1" s="1"/>
  <c r="B287" i="1"/>
  <c r="B302" i="1" s="1"/>
  <c r="B286" i="1"/>
  <c r="B301" i="1" s="1"/>
  <c r="B285" i="1"/>
  <c r="B300" i="1" s="1"/>
  <c r="B284" i="1"/>
  <c r="B299" i="1" s="1"/>
  <c r="B275" i="1"/>
  <c r="B274" i="1"/>
  <c r="B273" i="1"/>
  <c r="B272" i="1"/>
  <c r="B271" i="1"/>
  <c r="B270" i="1"/>
  <c r="B269" i="1"/>
  <c r="F275" i="1"/>
  <c r="F274" i="1"/>
  <c r="F273" i="1"/>
  <c r="F272" i="1"/>
  <c r="F271" i="1"/>
  <c r="F270" i="1"/>
  <c r="F269" i="1"/>
  <c r="T257" i="1"/>
  <c r="O257" i="1"/>
  <c r="I257" i="1"/>
  <c r="T256" i="1"/>
  <c r="O256" i="1"/>
  <c r="I256" i="1"/>
  <c r="T255" i="1"/>
  <c r="O255" i="1"/>
  <c r="I255" i="1"/>
  <c r="T254" i="1"/>
  <c r="O254" i="1"/>
  <c r="I254" i="1"/>
  <c r="T253" i="1"/>
  <c r="O253" i="1"/>
  <c r="I253" i="1"/>
  <c r="T252" i="1"/>
  <c r="O252" i="1"/>
  <c r="I252" i="1"/>
  <c r="T251" i="1"/>
  <c r="O251" i="1"/>
  <c r="I251" i="1"/>
  <c r="T244" i="1"/>
  <c r="O244" i="1"/>
  <c r="I244" i="1"/>
  <c r="T243" i="1"/>
  <c r="O243" i="1"/>
  <c r="I243" i="1"/>
  <c r="T242" i="1"/>
  <c r="O242" i="1"/>
  <c r="I242" i="1"/>
  <c r="T241" i="1"/>
  <c r="O241" i="1"/>
  <c r="I241" i="1"/>
  <c r="T240" i="1"/>
  <c r="O240" i="1"/>
  <c r="I240" i="1"/>
  <c r="T239" i="1"/>
  <c r="O239" i="1"/>
  <c r="I239" i="1"/>
  <c r="T238" i="1"/>
  <c r="O238" i="1"/>
  <c r="I238" i="1"/>
  <c r="T231" i="1"/>
  <c r="O231" i="1"/>
  <c r="I231" i="1"/>
  <c r="T230" i="1"/>
  <c r="O230" i="1"/>
  <c r="I230" i="1"/>
  <c r="T229" i="1"/>
  <c r="O229" i="1"/>
  <c r="I229" i="1"/>
  <c r="T228" i="1"/>
  <c r="O228" i="1"/>
  <c r="I228" i="1"/>
  <c r="T227" i="1"/>
  <c r="O227" i="1"/>
  <c r="I227" i="1"/>
  <c r="T226" i="1"/>
  <c r="O226" i="1"/>
  <c r="I226" i="1"/>
  <c r="T225" i="1"/>
  <c r="O225" i="1"/>
  <c r="I225" i="1"/>
  <c r="T218" i="1"/>
  <c r="O218" i="1"/>
  <c r="I218" i="1"/>
  <c r="T217" i="1"/>
  <c r="O217" i="1"/>
  <c r="I217" i="1"/>
  <c r="T216" i="1"/>
  <c r="O216" i="1"/>
  <c r="I216" i="1"/>
  <c r="T215" i="1"/>
  <c r="O215" i="1"/>
  <c r="I215" i="1"/>
  <c r="T214" i="1"/>
  <c r="O214" i="1"/>
  <c r="I214" i="1"/>
  <c r="T213" i="1"/>
  <c r="O213" i="1"/>
  <c r="I213" i="1"/>
  <c r="T212" i="1"/>
  <c r="O212" i="1"/>
  <c r="I212" i="1"/>
  <c r="T205" i="1"/>
  <c r="O205" i="1"/>
  <c r="I205" i="1"/>
  <c r="T204" i="1"/>
  <c r="O204" i="1"/>
  <c r="I204" i="1"/>
  <c r="T203" i="1"/>
  <c r="O203" i="1"/>
  <c r="I203" i="1"/>
  <c r="T202" i="1"/>
  <c r="O202" i="1"/>
  <c r="I202" i="1"/>
  <c r="T201" i="1"/>
  <c r="O201" i="1"/>
  <c r="I201" i="1"/>
  <c r="T200" i="1"/>
  <c r="O200" i="1"/>
  <c r="I200" i="1"/>
  <c r="T199" i="1"/>
  <c r="O199" i="1"/>
  <c r="I199" i="1"/>
  <c r="T192" i="1"/>
  <c r="O192" i="1"/>
  <c r="I192" i="1"/>
  <c r="T191" i="1"/>
  <c r="O191" i="1"/>
  <c r="I191" i="1"/>
  <c r="T190" i="1"/>
  <c r="O190" i="1"/>
  <c r="I190" i="1"/>
  <c r="T189" i="1"/>
  <c r="O189" i="1"/>
  <c r="I189" i="1"/>
  <c r="T188" i="1"/>
  <c r="O188" i="1"/>
  <c r="I188" i="1"/>
  <c r="T187" i="1"/>
  <c r="O187" i="1"/>
  <c r="I187" i="1"/>
  <c r="T186" i="1"/>
  <c r="O186" i="1"/>
  <c r="I186" i="1"/>
  <c r="T179" i="1"/>
  <c r="O179" i="1"/>
  <c r="I179" i="1"/>
  <c r="T178" i="1"/>
  <c r="O178" i="1"/>
  <c r="I178" i="1"/>
  <c r="T177" i="1"/>
  <c r="O177" i="1"/>
  <c r="I177" i="1"/>
  <c r="T176" i="1"/>
  <c r="O176" i="1"/>
  <c r="I176" i="1"/>
  <c r="T175" i="1"/>
  <c r="O175" i="1"/>
  <c r="I175" i="1"/>
  <c r="T174" i="1"/>
  <c r="O174" i="1"/>
  <c r="I174" i="1"/>
  <c r="T173" i="1"/>
  <c r="O173" i="1"/>
  <c r="I173" i="1"/>
  <c r="T166" i="1"/>
  <c r="O166" i="1"/>
  <c r="I166" i="1"/>
  <c r="T165" i="1"/>
  <c r="O165" i="1"/>
  <c r="I165" i="1"/>
  <c r="T164" i="1"/>
  <c r="O164" i="1"/>
  <c r="I164" i="1"/>
  <c r="T163" i="1"/>
  <c r="O163" i="1"/>
  <c r="I163" i="1"/>
  <c r="T162" i="1"/>
  <c r="O162" i="1"/>
  <c r="I162" i="1"/>
  <c r="T161" i="1"/>
  <c r="O161" i="1"/>
  <c r="I161" i="1"/>
  <c r="T160" i="1"/>
  <c r="O160" i="1"/>
  <c r="I160" i="1"/>
  <c r="T153" i="1"/>
  <c r="O153" i="1"/>
  <c r="I153" i="1"/>
  <c r="T152" i="1"/>
  <c r="O152" i="1"/>
  <c r="I152" i="1"/>
  <c r="T151" i="1"/>
  <c r="O151" i="1"/>
  <c r="I151" i="1"/>
  <c r="T150" i="1"/>
  <c r="O150" i="1"/>
  <c r="I150" i="1"/>
  <c r="T149" i="1"/>
  <c r="O149" i="1"/>
  <c r="I149" i="1"/>
  <c r="T148" i="1"/>
  <c r="O148" i="1"/>
  <c r="I148" i="1"/>
  <c r="T147" i="1"/>
  <c r="O147" i="1"/>
  <c r="I147" i="1"/>
  <c r="T140" i="1"/>
  <c r="O140" i="1"/>
  <c r="I140" i="1"/>
  <c r="T139" i="1"/>
  <c r="O139" i="1"/>
  <c r="I139" i="1"/>
  <c r="T138" i="1"/>
  <c r="O138" i="1"/>
  <c r="I138" i="1"/>
  <c r="T137" i="1"/>
  <c r="O137" i="1"/>
  <c r="I137" i="1"/>
  <c r="T136" i="1"/>
  <c r="O136" i="1"/>
  <c r="I136" i="1"/>
  <c r="T135" i="1"/>
  <c r="O135" i="1"/>
  <c r="I135" i="1"/>
  <c r="T134" i="1"/>
  <c r="O134" i="1"/>
  <c r="I134" i="1"/>
  <c r="T126" i="1"/>
  <c r="O126" i="1"/>
  <c r="I126" i="1"/>
  <c r="T125" i="1"/>
  <c r="O125" i="1"/>
  <c r="I125" i="1"/>
  <c r="T124" i="1"/>
  <c r="O124" i="1"/>
  <c r="I124" i="1"/>
  <c r="T123" i="1"/>
  <c r="O123" i="1"/>
  <c r="I123" i="1"/>
  <c r="T122" i="1"/>
  <c r="O122" i="1"/>
  <c r="I122" i="1"/>
  <c r="T121" i="1"/>
  <c r="O121" i="1"/>
  <c r="I121" i="1"/>
  <c r="T120" i="1"/>
  <c r="O120" i="1"/>
  <c r="I120" i="1"/>
  <c r="T113" i="1"/>
  <c r="O113" i="1"/>
  <c r="I113" i="1"/>
  <c r="T112" i="1"/>
  <c r="O112" i="1"/>
  <c r="I112" i="1"/>
  <c r="T111" i="1"/>
  <c r="O111" i="1"/>
  <c r="I111" i="1"/>
  <c r="T110" i="1"/>
  <c r="O110" i="1"/>
  <c r="I110" i="1"/>
  <c r="T109" i="1"/>
  <c r="O109" i="1"/>
  <c r="I109" i="1"/>
  <c r="T108" i="1"/>
  <c r="O108" i="1"/>
  <c r="I108" i="1"/>
  <c r="T107" i="1"/>
  <c r="O107" i="1"/>
  <c r="I107" i="1"/>
  <c r="T100" i="1"/>
  <c r="O100" i="1"/>
  <c r="I100" i="1"/>
  <c r="T99" i="1"/>
  <c r="O99" i="1"/>
  <c r="I99" i="1"/>
  <c r="T98" i="1"/>
  <c r="O98" i="1"/>
  <c r="I98" i="1"/>
  <c r="T97" i="1"/>
  <c r="O97" i="1"/>
  <c r="I97" i="1"/>
  <c r="T96" i="1"/>
  <c r="O96" i="1"/>
  <c r="I96" i="1"/>
  <c r="T95" i="1"/>
  <c r="O95" i="1"/>
  <c r="I95" i="1"/>
  <c r="T94" i="1"/>
  <c r="O94" i="1"/>
  <c r="I94" i="1"/>
  <c r="T87" i="1"/>
  <c r="O87" i="1"/>
  <c r="I87" i="1"/>
  <c r="T86" i="1"/>
  <c r="O86" i="1"/>
  <c r="I86" i="1"/>
  <c r="T85" i="1"/>
  <c r="O85" i="1"/>
  <c r="I85" i="1"/>
  <c r="T84" i="1"/>
  <c r="O84" i="1"/>
  <c r="I84" i="1"/>
  <c r="T83" i="1"/>
  <c r="O83" i="1"/>
  <c r="I83" i="1"/>
  <c r="T82" i="1"/>
  <c r="O82" i="1"/>
  <c r="I82" i="1"/>
  <c r="T81" i="1"/>
  <c r="O81" i="1"/>
  <c r="I81" i="1"/>
  <c r="T74" i="1"/>
  <c r="O74" i="1"/>
  <c r="I74" i="1"/>
  <c r="T73" i="1"/>
  <c r="O73" i="1"/>
  <c r="I73" i="1"/>
  <c r="T72" i="1"/>
  <c r="O72" i="1"/>
  <c r="I72" i="1"/>
  <c r="T71" i="1"/>
  <c r="O71" i="1"/>
  <c r="I71" i="1"/>
  <c r="T70" i="1"/>
  <c r="O70" i="1"/>
  <c r="I70" i="1"/>
  <c r="T69" i="1"/>
  <c r="O69" i="1"/>
  <c r="I69" i="1"/>
  <c r="T68" i="1"/>
  <c r="O68" i="1"/>
  <c r="I68" i="1"/>
  <c r="T61" i="1"/>
  <c r="O61" i="1"/>
  <c r="I61" i="1"/>
  <c r="T60" i="1"/>
  <c r="O60" i="1"/>
  <c r="I60" i="1"/>
  <c r="T59" i="1"/>
  <c r="O59" i="1"/>
  <c r="I59" i="1"/>
  <c r="T58" i="1"/>
  <c r="O58" i="1"/>
  <c r="I58" i="1"/>
  <c r="T57" i="1"/>
  <c r="O57" i="1"/>
  <c r="I57" i="1"/>
  <c r="T56" i="1"/>
  <c r="O56" i="1"/>
  <c r="I56" i="1"/>
  <c r="T55" i="1"/>
  <c r="O55" i="1"/>
  <c r="I55" i="1"/>
  <c r="T48" i="1"/>
  <c r="O48" i="1"/>
  <c r="I48" i="1"/>
  <c r="T47" i="1"/>
  <c r="O47" i="1"/>
  <c r="I47" i="1"/>
  <c r="T46" i="1"/>
  <c r="O46" i="1"/>
  <c r="I46" i="1"/>
  <c r="T45" i="1"/>
  <c r="O45" i="1"/>
  <c r="I45" i="1"/>
  <c r="T44" i="1"/>
  <c r="O44" i="1"/>
  <c r="I44" i="1"/>
  <c r="T43" i="1"/>
  <c r="O43" i="1"/>
  <c r="I43" i="1"/>
  <c r="T42" i="1"/>
  <c r="O42" i="1"/>
  <c r="I42" i="1"/>
  <c r="T35" i="1"/>
  <c r="O35" i="1"/>
  <c r="I35" i="1"/>
  <c r="T34" i="1"/>
  <c r="O34" i="1"/>
  <c r="I34" i="1"/>
  <c r="T33" i="1"/>
  <c r="O33" i="1"/>
  <c r="I33" i="1"/>
  <c r="T32" i="1"/>
  <c r="O32" i="1"/>
  <c r="I32" i="1"/>
  <c r="T31" i="1"/>
  <c r="O31" i="1"/>
  <c r="I31" i="1"/>
  <c r="T30" i="1"/>
  <c r="O30" i="1"/>
  <c r="I30" i="1"/>
  <c r="T29" i="1"/>
  <c r="O29" i="1"/>
  <c r="I29" i="1"/>
  <c r="T9" i="1"/>
  <c r="O9" i="1"/>
  <c r="I9" i="1"/>
  <c r="T8" i="1"/>
  <c r="O8" i="1"/>
  <c r="I8" i="1"/>
  <c r="T7" i="1"/>
  <c r="O7" i="1"/>
  <c r="I7" i="1"/>
  <c r="T6" i="1"/>
  <c r="O6" i="1"/>
  <c r="I6" i="1"/>
  <c r="T5" i="1"/>
  <c r="O5" i="1"/>
  <c r="I5" i="1"/>
  <c r="T4" i="1"/>
  <c r="O4" i="1"/>
  <c r="I4" i="1"/>
  <c r="T3" i="1"/>
  <c r="O3" i="1"/>
  <c r="I3" i="1"/>
  <c r="T22" i="1"/>
  <c r="O22" i="1"/>
  <c r="I22" i="1"/>
  <c r="T21" i="1"/>
  <c r="O21" i="1"/>
  <c r="I21" i="1"/>
  <c r="T20" i="1"/>
  <c r="O20" i="1"/>
  <c r="I20" i="1"/>
  <c r="T19" i="1"/>
  <c r="O19" i="1"/>
  <c r="I19" i="1"/>
  <c r="T18" i="1"/>
  <c r="O18" i="1"/>
  <c r="I18" i="1"/>
  <c r="T17" i="1"/>
  <c r="O17" i="1"/>
  <c r="I17" i="1"/>
  <c r="T16" i="1"/>
  <c r="O16" i="1"/>
  <c r="I16" i="1"/>
  <c r="I66" i="1" l="1"/>
  <c r="I260" i="1"/>
  <c r="T285" i="1"/>
  <c r="T286" i="1"/>
  <c r="T287" i="1"/>
  <c r="T288" i="1"/>
  <c r="T289" i="1"/>
  <c r="T290" i="1"/>
  <c r="T291" i="1"/>
  <c r="T292" i="1"/>
  <c r="T293" i="1"/>
  <c r="T294" i="1"/>
  <c r="T295" i="1"/>
  <c r="T284" i="1"/>
  <c r="T270" i="1"/>
  <c r="T271" i="1"/>
  <c r="T272" i="1"/>
  <c r="T273" i="1"/>
  <c r="T274" i="1"/>
  <c r="T275" i="1"/>
  <c r="T276" i="1"/>
  <c r="T277" i="1"/>
  <c r="T278" i="1"/>
  <c r="T279" i="1"/>
  <c r="T280" i="1"/>
  <c r="T269" i="1"/>
  <c r="M41" i="2" l="1"/>
  <c r="L41" i="2"/>
  <c r="K41" i="2" l="1"/>
  <c r="J41" i="2"/>
  <c r="I41" i="2"/>
  <c r="H41" i="2"/>
  <c r="G41" i="2"/>
  <c r="F41" i="2"/>
  <c r="E41" i="2"/>
  <c r="D41" i="2"/>
  <c r="C41" i="2"/>
  <c r="B41" i="2"/>
  <c r="L300" i="1" l="1"/>
  <c r="E185" i="1" l="1"/>
  <c r="T259" i="1" l="1"/>
  <c r="O259" i="1"/>
  <c r="I259" i="1"/>
  <c r="T115" i="1"/>
  <c r="O115" i="1"/>
  <c r="I115" i="1"/>
  <c r="T102" i="1"/>
  <c r="O102" i="1"/>
  <c r="I102" i="1"/>
  <c r="T181" i="1"/>
  <c r="O181" i="1"/>
  <c r="I181" i="1"/>
  <c r="T236" i="1" l="1"/>
  <c r="T235" i="1"/>
  <c r="T234" i="1"/>
  <c r="T233" i="1"/>
  <c r="T232" i="1"/>
  <c r="T237" i="1" l="1"/>
  <c r="T104" i="1" l="1"/>
  <c r="O104" i="1"/>
  <c r="I104" i="1"/>
  <c r="T144" i="1"/>
  <c r="O144" i="1"/>
  <c r="I144" i="1"/>
  <c r="T183" i="1"/>
  <c r="O183" i="1"/>
  <c r="I183" i="1"/>
  <c r="I36" i="1" l="1"/>
  <c r="L310" i="1" l="1"/>
  <c r="L309" i="1"/>
  <c r="L308" i="1"/>
  <c r="L307" i="1"/>
  <c r="L306" i="1"/>
  <c r="L305" i="1"/>
  <c r="L304" i="1"/>
  <c r="L303" i="1"/>
  <c r="L302" i="1"/>
  <c r="L301" i="1"/>
  <c r="L299" i="1"/>
  <c r="K299" i="1" s="1"/>
  <c r="K300" i="1" s="1"/>
  <c r="P295" i="1"/>
  <c r="J295" i="1"/>
  <c r="H295" i="1" s="1"/>
  <c r="F295" i="1"/>
  <c r="B295" i="1"/>
  <c r="P294" i="1"/>
  <c r="J294" i="1"/>
  <c r="H294" i="1" s="1"/>
  <c r="F294" i="1"/>
  <c r="B294" i="1"/>
  <c r="P293" i="1"/>
  <c r="J293" i="1"/>
  <c r="H293" i="1" s="1"/>
  <c r="F293" i="1"/>
  <c r="B293" i="1"/>
  <c r="P292" i="1"/>
  <c r="J292" i="1"/>
  <c r="H292" i="1" s="1"/>
  <c r="F292" i="1"/>
  <c r="B292" i="1"/>
  <c r="P291" i="1"/>
  <c r="J291" i="1"/>
  <c r="H291" i="1" s="1"/>
  <c r="F291" i="1"/>
  <c r="B291" i="1"/>
  <c r="P290" i="1"/>
  <c r="J290" i="1"/>
  <c r="H290" i="1" s="1"/>
  <c r="P289" i="1"/>
  <c r="J289" i="1"/>
  <c r="H289" i="1" s="1"/>
  <c r="P288" i="1"/>
  <c r="J288" i="1"/>
  <c r="H288" i="1" s="1"/>
  <c r="P287" i="1"/>
  <c r="J287" i="1"/>
  <c r="H287" i="1" s="1"/>
  <c r="P286" i="1"/>
  <c r="J286" i="1"/>
  <c r="H286" i="1" s="1"/>
  <c r="P285" i="1"/>
  <c r="J285" i="1"/>
  <c r="H285" i="1" s="1"/>
  <c r="P284" i="1"/>
  <c r="K284" i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J284" i="1"/>
  <c r="H284" i="1" s="1"/>
  <c r="P280" i="1"/>
  <c r="J280" i="1"/>
  <c r="H280" i="1" s="1"/>
  <c r="F280" i="1"/>
  <c r="B280" i="1"/>
  <c r="P279" i="1"/>
  <c r="J279" i="1"/>
  <c r="F279" i="1"/>
  <c r="B279" i="1"/>
  <c r="P278" i="1"/>
  <c r="J278" i="1"/>
  <c r="F278" i="1"/>
  <c r="B278" i="1"/>
  <c r="P277" i="1"/>
  <c r="J277" i="1"/>
  <c r="H277" i="1" s="1"/>
  <c r="F277" i="1"/>
  <c r="B277" i="1"/>
  <c r="P276" i="1"/>
  <c r="J276" i="1"/>
  <c r="H276" i="1" s="1"/>
  <c r="F276" i="1"/>
  <c r="B276" i="1"/>
  <c r="P275" i="1"/>
  <c r="J275" i="1"/>
  <c r="P274" i="1"/>
  <c r="J274" i="1"/>
  <c r="H274" i="1" s="1"/>
  <c r="P273" i="1"/>
  <c r="J273" i="1"/>
  <c r="P272" i="1"/>
  <c r="J272" i="1"/>
  <c r="H272" i="1" s="1"/>
  <c r="P271" i="1"/>
  <c r="J271" i="1"/>
  <c r="P270" i="1"/>
  <c r="J270" i="1"/>
  <c r="P269" i="1"/>
  <c r="K269" i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J269" i="1"/>
  <c r="AB263" i="1"/>
  <c r="AA263" i="1"/>
  <c r="Z263" i="1"/>
  <c r="Y263" i="1"/>
  <c r="X263" i="1"/>
  <c r="W263" i="1"/>
  <c r="V263" i="1"/>
  <c r="U263" i="1"/>
  <c r="S263" i="1"/>
  <c r="R263" i="1"/>
  <c r="Q263" i="1"/>
  <c r="P263" i="1"/>
  <c r="N263" i="1"/>
  <c r="M263" i="1"/>
  <c r="L263" i="1"/>
  <c r="K263" i="1"/>
  <c r="J263" i="1"/>
  <c r="H263" i="1"/>
  <c r="G263" i="1"/>
  <c r="F263" i="1"/>
  <c r="E263" i="1"/>
  <c r="D263" i="1"/>
  <c r="C263" i="1"/>
  <c r="T262" i="1"/>
  <c r="O262" i="1"/>
  <c r="I262" i="1"/>
  <c r="T261" i="1"/>
  <c r="O261" i="1"/>
  <c r="I261" i="1"/>
  <c r="T260" i="1"/>
  <c r="O260" i="1"/>
  <c r="T258" i="1"/>
  <c r="O258" i="1"/>
  <c r="I258" i="1"/>
  <c r="AB250" i="1"/>
  <c r="AA250" i="1"/>
  <c r="Z250" i="1"/>
  <c r="Y250" i="1"/>
  <c r="X250" i="1"/>
  <c r="W250" i="1"/>
  <c r="V250" i="1"/>
  <c r="U250" i="1"/>
  <c r="S250" i="1"/>
  <c r="R250" i="1"/>
  <c r="Q250" i="1"/>
  <c r="P250" i="1"/>
  <c r="N250" i="1"/>
  <c r="M250" i="1"/>
  <c r="L250" i="1"/>
  <c r="K250" i="1"/>
  <c r="J250" i="1"/>
  <c r="H250" i="1"/>
  <c r="G250" i="1"/>
  <c r="F250" i="1"/>
  <c r="E250" i="1"/>
  <c r="D250" i="1"/>
  <c r="C250" i="1"/>
  <c r="T249" i="1"/>
  <c r="O249" i="1"/>
  <c r="I249" i="1"/>
  <c r="T248" i="1"/>
  <c r="O248" i="1"/>
  <c r="I248" i="1"/>
  <c r="T247" i="1"/>
  <c r="O247" i="1"/>
  <c r="I247" i="1"/>
  <c r="T246" i="1"/>
  <c r="O246" i="1"/>
  <c r="I246" i="1"/>
  <c r="AB237" i="1"/>
  <c r="AA237" i="1"/>
  <c r="Z237" i="1"/>
  <c r="Y237" i="1"/>
  <c r="X237" i="1"/>
  <c r="W237" i="1"/>
  <c r="V237" i="1"/>
  <c r="U237" i="1"/>
  <c r="S237" i="1"/>
  <c r="R237" i="1"/>
  <c r="Q237" i="1"/>
  <c r="P237" i="1"/>
  <c r="N237" i="1"/>
  <c r="M237" i="1"/>
  <c r="L237" i="1"/>
  <c r="K237" i="1"/>
  <c r="J237" i="1"/>
  <c r="H237" i="1"/>
  <c r="G237" i="1"/>
  <c r="F237" i="1"/>
  <c r="E237" i="1"/>
  <c r="D237" i="1"/>
  <c r="C237" i="1"/>
  <c r="O236" i="1"/>
  <c r="I236" i="1"/>
  <c r="O235" i="1"/>
  <c r="I235" i="1"/>
  <c r="O234" i="1"/>
  <c r="I234" i="1"/>
  <c r="O233" i="1"/>
  <c r="I233" i="1"/>
  <c r="O232" i="1"/>
  <c r="I232" i="1"/>
  <c r="AB224" i="1"/>
  <c r="AA224" i="1"/>
  <c r="Z224" i="1"/>
  <c r="Y224" i="1"/>
  <c r="X224" i="1"/>
  <c r="W224" i="1"/>
  <c r="V224" i="1"/>
  <c r="U224" i="1"/>
  <c r="S224" i="1"/>
  <c r="R224" i="1"/>
  <c r="Q224" i="1"/>
  <c r="P224" i="1"/>
  <c r="N224" i="1"/>
  <c r="M224" i="1"/>
  <c r="L224" i="1"/>
  <c r="K224" i="1"/>
  <c r="J224" i="1"/>
  <c r="H224" i="1"/>
  <c r="G224" i="1"/>
  <c r="F224" i="1"/>
  <c r="E224" i="1"/>
  <c r="D224" i="1"/>
  <c r="C224" i="1"/>
  <c r="T223" i="1"/>
  <c r="O223" i="1"/>
  <c r="I223" i="1"/>
  <c r="T222" i="1"/>
  <c r="O222" i="1"/>
  <c r="I222" i="1"/>
  <c r="T221" i="1"/>
  <c r="O221" i="1"/>
  <c r="I221" i="1"/>
  <c r="T220" i="1"/>
  <c r="O220" i="1"/>
  <c r="I220" i="1"/>
  <c r="T219" i="1"/>
  <c r="O219" i="1"/>
  <c r="I219" i="1"/>
  <c r="AB211" i="1"/>
  <c r="AA211" i="1"/>
  <c r="Z211" i="1"/>
  <c r="Y211" i="1"/>
  <c r="X211" i="1"/>
  <c r="W211" i="1"/>
  <c r="V211" i="1"/>
  <c r="U211" i="1"/>
  <c r="S211" i="1"/>
  <c r="R211" i="1"/>
  <c r="Q211" i="1"/>
  <c r="P211" i="1"/>
  <c r="N211" i="1"/>
  <c r="M211" i="1"/>
  <c r="L211" i="1"/>
  <c r="K211" i="1"/>
  <c r="J211" i="1"/>
  <c r="H211" i="1"/>
  <c r="G211" i="1"/>
  <c r="F211" i="1"/>
  <c r="E211" i="1"/>
  <c r="D211" i="1"/>
  <c r="C211" i="1"/>
  <c r="T210" i="1"/>
  <c r="O210" i="1"/>
  <c r="I210" i="1"/>
  <c r="T209" i="1"/>
  <c r="O209" i="1"/>
  <c r="I209" i="1"/>
  <c r="T208" i="1"/>
  <c r="O208" i="1"/>
  <c r="I208" i="1"/>
  <c r="T207" i="1"/>
  <c r="O207" i="1"/>
  <c r="I207" i="1"/>
  <c r="T206" i="1"/>
  <c r="O206" i="1"/>
  <c r="I206" i="1"/>
  <c r="AB198" i="1"/>
  <c r="AA198" i="1"/>
  <c r="Z198" i="1"/>
  <c r="Y198" i="1"/>
  <c r="X198" i="1"/>
  <c r="W198" i="1"/>
  <c r="V198" i="1"/>
  <c r="U198" i="1"/>
  <c r="S198" i="1"/>
  <c r="R198" i="1"/>
  <c r="Q198" i="1"/>
  <c r="P198" i="1"/>
  <c r="N198" i="1"/>
  <c r="M198" i="1"/>
  <c r="L198" i="1"/>
  <c r="K198" i="1"/>
  <c r="J198" i="1"/>
  <c r="H198" i="1"/>
  <c r="G198" i="1"/>
  <c r="F198" i="1"/>
  <c r="E198" i="1"/>
  <c r="D198" i="1"/>
  <c r="C198" i="1"/>
  <c r="T197" i="1"/>
  <c r="O197" i="1"/>
  <c r="I197" i="1"/>
  <c r="T196" i="1"/>
  <c r="O196" i="1"/>
  <c r="I196" i="1"/>
  <c r="T195" i="1"/>
  <c r="O195" i="1"/>
  <c r="I195" i="1"/>
  <c r="T194" i="1"/>
  <c r="O194" i="1"/>
  <c r="I194" i="1"/>
  <c r="T193" i="1"/>
  <c r="O193" i="1"/>
  <c r="I193" i="1"/>
  <c r="AB185" i="1"/>
  <c r="AA185" i="1"/>
  <c r="Z185" i="1"/>
  <c r="Y185" i="1"/>
  <c r="X185" i="1"/>
  <c r="W185" i="1"/>
  <c r="V185" i="1"/>
  <c r="U185" i="1"/>
  <c r="S185" i="1"/>
  <c r="R185" i="1"/>
  <c r="Q185" i="1"/>
  <c r="P185" i="1"/>
  <c r="N185" i="1"/>
  <c r="M185" i="1"/>
  <c r="L185" i="1"/>
  <c r="K185" i="1"/>
  <c r="J185" i="1"/>
  <c r="H185" i="1"/>
  <c r="G185" i="1"/>
  <c r="F185" i="1"/>
  <c r="D185" i="1"/>
  <c r="C185" i="1"/>
  <c r="T184" i="1"/>
  <c r="O184" i="1"/>
  <c r="I184" i="1"/>
  <c r="T182" i="1"/>
  <c r="O182" i="1"/>
  <c r="I182" i="1"/>
  <c r="T180" i="1"/>
  <c r="O180" i="1"/>
  <c r="I180" i="1"/>
  <c r="AB172" i="1"/>
  <c r="AA172" i="1"/>
  <c r="Z172" i="1"/>
  <c r="Y172" i="1"/>
  <c r="X172" i="1"/>
  <c r="W172" i="1"/>
  <c r="V172" i="1"/>
  <c r="U172" i="1"/>
  <c r="S172" i="1"/>
  <c r="R172" i="1"/>
  <c r="Q172" i="1"/>
  <c r="P172" i="1"/>
  <c r="N172" i="1"/>
  <c r="M172" i="1"/>
  <c r="L172" i="1"/>
  <c r="K172" i="1"/>
  <c r="J172" i="1"/>
  <c r="H172" i="1"/>
  <c r="G172" i="1"/>
  <c r="F172" i="1"/>
  <c r="E172" i="1"/>
  <c r="D172" i="1"/>
  <c r="C172" i="1"/>
  <c r="T171" i="1"/>
  <c r="O171" i="1"/>
  <c r="I171" i="1"/>
  <c r="T170" i="1"/>
  <c r="O170" i="1"/>
  <c r="I170" i="1"/>
  <c r="T169" i="1"/>
  <c r="O169" i="1"/>
  <c r="I169" i="1"/>
  <c r="T168" i="1"/>
  <c r="O168" i="1"/>
  <c r="I168" i="1"/>
  <c r="T167" i="1"/>
  <c r="O167" i="1"/>
  <c r="I167" i="1"/>
  <c r="AB159" i="1"/>
  <c r="AA159" i="1"/>
  <c r="Z159" i="1"/>
  <c r="Y159" i="1"/>
  <c r="X159" i="1"/>
  <c r="W159" i="1"/>
  <c r="V159" i="1"/>
  <c r="U159" i="1"/>
  <c r="S159" i="1"/>
  <c r="R159" i="1"/>
  <c r="Q159" i="1"/>
  <c r="P159" i="1"/>
  <c r="N159" i="1"/>
  <c r="M159" i="1"/>
  <c r="L159" i="1"/>
  <c r="K159" i="1"/>
  <c r="J159" i="1"/>
  <c r="H159" i="1"/>
  <c r="G159" i="1"/>
  <c r="F159" i="1"/>
  <c r="E159" i="1"/>
  <c r="D159" i="1"/>
  <c r="C159" i="1"/>
  <c r="T158" i="1"/>
  <c r="O158" i="1"/>
  <c r="I158" i="1"/>
  <c r="T157" i="1"/>
  <c r="O157" i="1"/>
  <c r="I157" i="1"/>
  <c r="T156" i="1"/>
  <c r="O156" i="1"/>
  <c r="I156" i="1"/>
  <c r="T155" i="1"/>
  <c r="O155" i="1"/>
  <c r="I155" i="1"/>
  <c r="T154" i="1"/>
  <c r="O154" i="1"/>
  <c r="I154" i="1"/>
  <c r="AB146" i="1"/>
  <c r="AA146" i="1"/>
  <c r="Z146" i="1"/>
  <c r="Y146" i="1"/>
  <c r="X146" i="1"/>
  <c r="W146" i="1"/>
  <c r="V146" i="1"/>
  <c r="U146" i="1"/>
  <c r="S146" i="1"/>
  <c r="R146" i="1"/>
  <c r="Q146" i="1"/>
  <c r="P146" i="1"/>
  <c r="N146" i="1"/>
  <c r="M146" i="1"/>
  <c r="L146" i="1"/>
  <c r="K146" i="1"/>
  <c r="J146" i="1"/>
  <c r="H146" i="1"/>
  <c r="G146" i="1"/>
  <c r="F146" i="1"/>
  <c r="E146" i="1"/>
  <c r="D146" i="1"/>
  <c r="C146" i="1"/>
  <c r="T145" i="1"/>
  <c r="O145" i="1"/>
  <c r="I145" i="1"/>
  <c r="T143" i="1"/>
  <c r="O143" i="1"/>
  <c r="I143" i="1"/>
  <c r="T142" i="1"/>
  <c r="O142" i="1"/>
  <c r="I142" i="1"/>
  <c r="T141" i="1"/>
  <c r="O141" i="1"/>
  <c r="I141" i="1"/>
  <c r="AB132" i="1"/>
  <c r="AA132" i="1"/>
  <c r="Z132" i="1"/>
  <c r="Y132" i="1"/>
  <c r="X132" i="1"/>
  <c r="W132" i="1"/>
  <c r="V132" i="1"/>
  <c r="U132" i="1"/>
  <c r="S132" i="1"/>
  <c r="R132" i="1"/>
  <c r="Q132" i="1"/>
  <c r="P132" i="1"/>
  <c r="N132" i="1"/>
  <c r="M132" i="1"/>
  <c r="L132" i="1"/>
  <c r="K132" i="1"/>
  <c r="J132" i="1"/>
  <c r="H132" i="1"/>
  <c r="G132" i="1"/>
  <c r="F132" i="1"/>
  <c r="E132" i="1"/>
  <c r="D132" i="1"/>
  <c r="C132" i="1"/>
  <c r="T131" i="1"/>
  <c r="O131" i="1"/>
  <c r="I131" i="1"/>
  <c r="T130" i="1"/>
  <c r="O130" i="1"/>
  <c r="I130" i="1"/>
  <c r="T129" i="1"/>
  <c r="O129" i="1"/>
  <c r="I129" i="1"/>
  <c r="T128" i="1"/>
  <c r="O128" i="1"/>
  <c r="I128" i="1"/>
  <c r="T127" i="1"/>
  <c r="O127" i="1"/>
  <c r="I127" i="1"/>
  <c r="AB119" i="1"/>
  <c r="AA119" i="1"/>
  <c r="Z119" i="1"/>
  <c r="Y119" i="1"/>
  <c r="X119" i="1"/>
  <c r="W119" i="1"/>
  <c r="V119" i="1"/>
  <c r="U119" i="1"/>
  <c r="S119" i="1"/>
  <c r="R119" i="1"/>
  <c r="Q119" i="1"/>
  <c r="P119" i="1"/>
  <c r="N119" i="1"/>
  <c r="M119" i="1"/>
  <c r="L119" i="1"/>
  <c r="K119" i="1"/>
  <c r="J119" i="1"/>
  <c r="H119" i="1"/>
  <c r="G119" i="1"/>
  <c r="F119" i="1"/>
  <c r="E119" i="1"/>
  <c r="D119" i="1"/>
  <c r="C119" i="1"/>
  <c r="T118" i="1"/>
  <c r="O118" i="1"/>
  <c r="I118" i="1"/>
  <c r="T117" i="1"/>
  <c r="O117" i="1"/>
  <c r="I117" i="1"/>
  <c r="T116" i="1"/>
  <c r="O116" i="1"/>
  <c r="I116" i="1"/>
  <c r="T114" i="1"/>
  <c r="O114" i="1"/>
  <c r="I114" i="1"/>
  <c r="AB106" i="1"/>
  <c r="AA106" i="1"/>
  <c r="Z106" i="1"/>
  <c r="Y106" i="1"/>
  <c r="X106" i="1"/>
  <c r="W106" i="1"/>
  <c r="V106" i="1"/>
  <c r="U106" i="1"/>
  <c r="S106" i="1"/>
  <c r="R106" i="1"/>
  <c r="Q106" i="1"/>
  <c r="P106" i="1"/>
  <c r="N106" i="1"/>
  <c r="M106" i="1"/>
  <c r="L106" i="1"/>
  <c r="K106" i="1"/>
  <c r="J106" i="1"/>
  <c r="H106" i="1"/>
  <c r="G106" i="1"/>
  <c r="F106" i="1"/>
  <c r="E106" i="1"/>
  <c r="D106" i="1"/>
  <c r="C106" i="1"/>
  <c r="T105" i="1"/>
  <c r="O105" i="1"/>
  <c r="I105" i="1"/>
  <c r="T103" i="1"/>
  <c r="O103" i="1"/>
  <c r="I103" i="1"/>
  <c r="T101" i="1"/>
  <c r="O101" i="1"/>
  <c r="I101" i="1"/>
  <c r="AB93" i="1"/>
  <c r="AA93" i="1"/>
  <c r="Z93" i="1"/>
  <c r="Y93" i="1"/>
  <c r="X93" i="1"/>
  <c r="W93" i="1"/>
  <c r="V93" i="1"/>
  <c r="U93" i="1"/>
  <c r="S93" i="1"/>
  <c r="R93" i="1"/>
  <c r="Q93" i="1"/>
  <c r="P93" i="1"/>
  <c r="N93" i="1"/>
  <c r="M93" i="1"/>
  <c r="L93" i="1"/>
  <c r="K93" i="1"/>
  <c r="J93" i="1"/>
  <c r="H93" i="1"/>
  <c r="G93" i="1"/>
  <c r="F93" i="1"/>
  <c r="E93" i="1"/>
  <c r="D93" i="1"/>
  <c r="C93" i="1"/>
  <c r="T92" i="1"/>
  <c r="O92" i="1"/>
  <c r="I92" i="1"/>
  <c r="T91" i="1"/>
  <c r="O91" i="1"/>
  <c r="I91" i="1"/>
  <c r="T90" i="1"/>
  <c r="O90" i="1"/>
  <c r="I90" i="1"/>
  <c r="T89" i="1"/>
  <c r="O89" i="1"/>
  <c r="I89" i="1"/>
  <c r="T88" i="1"/>
  <c r="O88" i="1"/>
  <c r="I88" i="1"/>
  <c r="AB80" i="1"/>
  <c r="AA80" i="1"/>
  <c r="Z80" i="1"/>
  <c r="Y80" i="1"/>
  <c r="X80" i="1"/>
  <c r="W80" i="1"/>
  <c r="V80" i="1"/>
  <c r="U80" i="1"/>
  <c r="S80" i="1"/>
  <c r="R80" i="1"/>
  <c r="Q80" i="1"/>
  <c r="P80" i="1"/>
  <c r="N80" i="1"/>
  <c r="M80" i="1"/>
  <c r="L80" i="1"/>
  <c r="K80" i="1"/>
  <c r="J80" i="1"/>
  <c r="H80" i="1"/>
  <c r="G80" i="1"/>
  <c r="F80" i="1"/>
  <c r="E80" i="1"/>
  <c r="D80" i="1"/>
  <c r="C80" i="1"/>
  <c r="T79" i="1"/>
  <c r="O79" i="1"/>
  <c r="I79" i="1"/>
  <c r="T78" i="1"/>
  <c r="O78" i="1"/>
  <c r="I78" i="1"/>
  <c r="T77" i="1"/>
  <c r="O77" i="1"/>
  <c r="I77" i="1"/>
  <c r="T76" i="1"/>
  <c r="O76" i="1"/>
  <c r="I76" i="1"/>
  <c r="T75" i="1"/>
  <c r="O75" i="1"/>
  <c r="I75" i="1"/>
  <c r="AB67" i="1"/>
  <c r="AA67" i="1"/>
  <c r="Z67" i="1"/>
  <c r="Y67" i="1"/>
  <c r="X67" i="1"/>
  <c r="W67" i="1"/>
  <c r="V67" i="1"/>
  <c r="U67" i="1"/>
  <c r="S67" i="1"/>
  <c r="R67" i="1"/>
  <c r="Q67" i="1"/>
  <c r="P67" i="1"/>
  <c r="N67" i="1"/>
  <c r="M67" i="1"/>
  <c r="L67" i="1"/>
  <c r="K67" i="1"/>
  <c r="J67" i="1"/>
  <c r="H67" i="1"/>
  <c r="G67" i="1"/>
  <c r="F67" i="1"/>
  <c r="E67" i="1"/>
  <c r="D67" i="1"/>
  <c r="C67" i="1"/>
  <c r="T66" i="1"/>
  <c r="O66" i="1"/>
  <c r="T65" i="1"/>
  <c r="O65" i="1"/>
  <c r="I65" i="1"/>
  <c r="T64" i="1"/>
  <c r="O64" i="1"/>
  <c r="I64" i="1"/>
  <c r="T63" i="1"/>
  <c r="O63" i="1"/>
  <c r="I63" i="1"/>
  <c r="T62" i="1"/>
  <c r="O62" i="1"/>
  <c r="I62" i="1"/>
  <c r="AB54" i="1"/>
  <c r="AA54" i="1"/>
  <c r="Z54" i="1"/>
  <c r="Y54" i="1"/>
  <c r="X54" i="1"/>
  <c r="W54" i="1"/>
  <c r="V54" i="1"/>
  <c r="U54" i="1"/>
  <c r="S54" i="1"/>
  <c r="R54" i="1"/>
  <c r="Q54" i="1"/>
  <c r="P54" i="1"/>
  <c r="N54" i="1"/>
  <c r="M54" i="1"/>
  <c r="L54" i="1"/>
  <c r="K54" i="1"/>
  <c r="J54" i="1"/>
  <c r="H54" i="1"/>
  <c r="G54" i="1"/>
  <c r="F54" i="1"/>
  <c r="E54" i="1"/>
  <c r="D54" i="1"/>
  <c r="C54" i="1"/>
  <c r="T53" i="1"/>
  <c r="O53" i="1"/>
  <c r="I53" i="1"/>
  <c r="T52" i="1"/>
  <c r="O52" i="1"/>
  <c r="I52" i="1"/>
  <c r="T51" i="1"/>
  <c r="O51" i="1"/>
  <c r="I51" i="1"/>
  <c r="T50" i="1"/>
  <c r="O50" i="1"/>
  <c r="I50" i="1"/>
  <c r="T49" i="1"/>
  <c r="O49" i="1"/>
  <c r="I49" i="1"/>
  <c r="AB41" i="1"/>
  <c r="AA41" i="1"/>
  <c r="Z41" i="1"/>
  <c r="Y41" i="1"/>
  <c r="X41" i="1"/>
  <c r="W41" i="1"/>
  <c r="V41" i="1"/>
  <c r="U41" i="1"/>
  <c r="S41" i="1"/>
  <c r="R41" i="1"/>
  <c r="Q41" i="1"/>
  <c r="P41" i="1"/>
  <c r="N41" i="1"/>
  <c r="M41" i="1"/>
  <c r="L41" i="1"/>
  <c r="K41" i="1"/>
  <c r="J41" i="1"/>
  <c r="H41" i="1"/>
  <c r="G41" i="1"/>
  <c r="F41" i="1"/>
  <c r="E41" i="1"/>
  <c r="D41" i="1"/>
  <c r="C41" i="1"/>
  <c r="T40" i="1"/>
  <c r="O40" i="1"/>
  <c r="I40" i="1"/>
  <c r="T39" i="1"/>
  <c r="O39" i="1"/>
  <c r="I39" i="1"/>
  <c r="T38" i="1"/>
  <c r="O38" i="1"/>
  <c r="I38" i="1"/>
  <c r="T37" i="1"/>
  <c r="O37" i="1"/>
  <c r="I37" i="1"/>
  <c r="T36" i="1"/>
  <c r="O36" i="1"/>
  <c r="AB28" i="1"/>
  <c r="AA28" i="1"/>
  <c r="Z28" i="1"/>
  <c r="Y28" i="1"/>
  <c r="X28" i="1"/>
  <c r="W28" i="1"/>
  <c r="V28" i="1"/>
  <c r="U28" i="1"/>
  <c r="S28" i="1"/>
  <c r="R28" i="1"/>
  <c r="Q28" i="1"/>
  <c r="P28" i="1"/>
  <c r="N28" i="1"/>
  <c r="M28" i="1"/>
  <c r="L28" i="1"/>
  <c r="K28" i="1"/>
  <c r="J28" i="1"/>
  <c r="H28" i="1"/>
  <c r="G28" i="1"/>
  <c r="F28" i="1"/>
  <c r="E28" i="1"/>
  <c r="D28" i="1"/>
  <c r="C28" i="1"/>
  <c r="T27" i="1"/>
  <c r="O27" i="1"/>
  <c r="I27" i="1"/>
  <c r="T26" i="1"/>
  <c r="O26" i="1"/>
  <c r="I26" i="1"/>
  <c r="T25" i="1"/>
  <c r="O25" i="1"/>
  <c r="I25" i="1"/>
  <c r="T24" i="1"/>
  <c r="O24" i="1"/>
  <c r="I24" i="1"/>
  <c r="T23" i="1"/>
  <c r="O23" i="1"/>
  <c r="I23" i="1"/>
  <c r="AB15" i="1"/>
  <c r="AA15" i="1"/>
  <c r="Z15" i="1"/>
  <c r="Y15" i="1"/>
  <c r="X15" i="1"/>
  <c r="W15" i="1"/>
  <c r="V15" i="1"/>
  <c r="U15" i="1"/>
  <c r="S15" i="1"/>
  <c r="R15" i="1"/>
  <c r="Q15" i="1"/>
  <c r="P15" i="1"/>
  <c r="N15" i="1"/>
  <c r="M15" i="1"/>
  <c r="L15" i="1"/>
  <c r="K15" i="1"/>
  <c r="J15" i="1"/>
  <c r="H15" i="1"/>
  <c r="G15" i="1"/>
  <c r="F15" i="1"/>
  <c r="E15" i="1"/>
  <c r="D15" i="1"/>
  <c r="C15" i="1"/>
  <c r="T14" i="1"/>
  <c r="O14" i="1"/>
  <c r="I14" i="1"/>
  <c r="T13" i="1"/>
  <c r="O13" i="1"/>
  <c r="I13" i="1"/>
  <c r="T12" i="1"/>
  <c r="O12" i="1"/>
  <c r="I12" i="1"/>
  <c r="T11" i="1"/>
  <c r="O11" i="1"/>
  <c r="I11" i="1"/>
  <c r="T10" i="1"/>
  <c r="O10" i="1"/>
  <c r="I10" i="1"/>
  <c r="F309" i="1" l="1"/>
  <c r="F307" i="1"/>
  <c r="B310" i="1"/>
  <c r="F308" i="1"/>
  <c r="F310" i="1"/>
  <c r="B309" i="1"/>
  <c r="B308" i="1"/>
  <c r="B307" i="1"/>
  <c r="F306" i="1"/>
  <c r="B306" i="1"/>
  <c r="J299" i="1"/>
  <c r="M299" i="1" s="1"/>
  <c r="I299" i="1" s="1"/>
  <c r="J303" i="1"/>
  <c r="H303" i="1" s="1"/>
  <c r="J308" i="1"/>
  <c r="H308" i="1" s="1"/>
  <c r="I132" i="1"/>
  <c r="I67" i="1"/>
  <c r="Q286" i="1"/>
  <c r="Q290" i="1"/>
  <c r="Q294" i="1"/>
  <c r="N264" i="1"/>
  <c r="O185" i="1"/>
  <c r="T211" i="1"/>
  <c r="T185" i="1"/>
  <c r="I172" i="1"/>
  <c r="P299" i="1"/>
  <c r="P302" i="1"/>
  <c r="P303" i="1"/>
  <c r="P304" i="1"/>
  <c r="P305" i="1"/>
  <c r="P307" i="1"/>
  <c r="P308" i="1"/>
  <c r="P309" i="1"/>
  <c r="P310" i="1"/>
  <c r="S264" i="1"/>
  <c r="J300" i="1"/>
  <c r="H300" i="1" s="1"/>
  <c r="T132" i="1"/>
  <c r="O119" i="1"/>
  <c r="O93" i="1"/>
  <c r="R133" i="1"/>
  <c r="O67" i="1"/>
  <c r="M133" i="1"/>
  <c r="O41" i="1"/>
  <c r="H273" i="1"/>
  <c r="J304" i="1"/>
  <c r="H304" i="1" s="1"/>
  <c r="P133" i="1"/>
  <c r="H133" i="1"/>
  <c r="H269" i="1"/>
  <c r="H278" i="1"/>
  <c r="O15" i="1"/>
  <c r="P300" i="1"/>
  <c r="T106" i="1"/>
  <c r="I106" i="1"/>
  <c r="F264" i="1"/>
  <c r="K264" i="1"/>
  <c r="U264" i="1"/>
  <c r="Y264" i="1"/>
  <c r="O172" i="1"/>
  <c r="I237" i="1"/>
  <c r="O250" i="1"/>
  <c r="P306" i="1"/>
  <c r="J307" i="1"/>
  <c r="H307" i="1" s="1"/>
  <c r="M284" i="1"/>
  <c r="M285" i="1" s="1"/>
  <c r="J306" i="1"/>
  <c r="H306" i="1" s="1"/>
  <c r="T15" i="1"/>
  <c r="Q275" i="1"/>
  <c r="Q279" i="1"/>
  <c r="N133" i="1"/>
  <c r="X133" i="1"/>
  <c r="I41" i="1"/>
  <c r="Q270" i="1"/>
  <c r="Q274" i="1"/>
  <c r="Q278" i="1"/>
  <c r="F133" i="1"/>
  <c r="U133" i="1"/>
  <c r="Y133" i="1"/>
  <c r="I28" i="1"/>
  <c r="O28" i="1"/>
  <c r="C133" i="1"/>
  <c r="T80" i="1"/>
  <c r="I80" i="1"/>
  <c r="I119" i="1"/>
  <c r="I146" i="1"/>
  <c r="Q288" i="1"/>
  <c r="Q292" i="1"/>
  <c r="C264" i="1"/>
  <c r="G264" i="1"/>
  <c r="V264" i="1"/>
  <c r="O159" i="1"/>
  <c r="T159" i="1"/>
  <c r="T172" i="1"/>
  <c r="J264" i="1"/>
  <c r="I211" i="1"/>
  <c r="I224" i="1"/>
  <c r="Z264" i="1"/>
  <c r="O237" i="1"/>
  <c r="T250" i="1"/>
  <c r="I250" i="1"/>
  <c r="P301" i="1"/>
  <c r="J302" i="1"/>
  <c r="H302" i="1" s="1"/>
  <c r="Q271" i="1"/>
  <c r="J133" i="1"/>
  <c r="AB133" i="1"/>
  <c r="L133" i="1"/>
  <c r="Q133" i="1"/>
  <c r="V133" i="1"/>
  <c r="Z133" i="1"/>
  <c r="T54" i="1"/>
  <c r="I54" i="1"/>
  <c r="I93" i="1"/>
  <c r="O106" i="1"/>
  <c r="O146" i="1"/>
  <c r="Q287" i="1"/>
  <c r="Q291" i="1"/>
  <c r="Q295" i="1"/>
  <c r="D264" i="1"/>
  <c r="H264" i="1"/>
  <c r="M264" i="1"/>
  <c r="R264" i="1"/>
  <c r="W264" i="1"/>
  <c r="AA264" i="1"/>
  <c r="O211" i="1"/>
  <c r="I263" i="1"/>
  <c r="O263" i="1"/>
  <c r="M269" i="1"/>
  <c r="M270" i="1" s="1"/>
  <c r="H270" i="1"/>
  <c r="J310" i="1"/>
  <c r="H310" i="1" s="1"/>
  <c r="Q269" i="1"/>
  <c r="Q273" i="1"/>
  <c r="Q277" i="1"/>
  <c r="G133" i="1"/>
  <c r="K133" i="1"/>
  <c r="S133" i="1"/>
  <c r="W133" i="1"/>
  <c r="AA133" i="1"/>
  <c r="T28" i="1"/>
  <c r="O54" i="1"/>
  <c r="O80" i="1"/>
  <c r="O132" i="1"/>
  <c r="T146" i="1"/>
  <c r="X264" i="1"/>
  <c r="AB264" i="1"/>
  <c r="I185" i="1"/>
  <c r="I198" i="1"/>
  <c r="O224" i="1"/>
  <c r="T263" i="1"/>
  <c r="J301" i="1"/>
  <c r="H301" i="1" s="1"/>
  <c r="H271" i="1"/>
  <c r="J309" i="1"/>
  <c r="H309" i="1" s="1"/>
  <c r="H279" i="1"/>
  <c r="K301" i="1"/>
  <c r="K302" i="1" s="1"/>
  <c r="K303" i="1" s="1"/>
  <c r="K304" i="1" s="1"/>
  <c r="K305" i="1" s="1"/>
  <c r="K306" i="1" s="1"/>
  <c r="K307" i="1" s="1"/>
  <c r="K308" i="1" s="1"/>
  <c r="K309" i="1" s="1"/>
  <c r="K310" i="1" s="1"/>
  <c r="I15" i="1"/>
  <c r="Q272" i="1"/>
  <c r="Q276" i="1"/>
  <c r="Q280" i="1"/>
  <c r="D133" i="1"/>
  <c r="T41" i="1"/>
  <c r="T67" i="1"/>
  <c r="T93" i="1"/>
  <c r="T119" i="1"/>
  <c r="Q285" i="1"/>
  <c r="Q289" i="1"/>
  <c r="Q293" i="1"/>
  <c r="P264" i="1"/>
  <c r="I159" i="1"/>
  <c r="O198" i="1"/>
  <c r="T224" i="1"/>
  <c r="L264" i="1"/>
  <c r="Q264" i="1"/>
  <c r="T198" i="1"/>
  <c r="J305" i="1"/>
  <c r="H305" i="1" s="1"/>
  <c r="H275" i="1"/>
  <c r="Q284" i="1"/>
  <c r="H299" i="1" l="1"/>
  <c r="Q301" i="1"/>
  <c r="Q309" i="1"/>
  <c r="Q305" i="1"/>
  <c r="I284" i="1"/>
  <c r="Q303" i="1"/>
  <c r="Q310" i="1"/>
  <c r="Q302" i="1"/>
  <c r="M300" i="1"/>
  <c r="M301" i="1" s="1"/>
  <c r="Q308" i="1"/>
  <c r="I264" i="1"/>
  <c r="Q307" i="1"/>
  <c r="R265" i="1"/>
  <c r="O133" i="1"/>
  <c r="Q304" i="1"/>
  <c r="I269" i="1"/>
  <c r="Q265" i="1"/>
  <c r="Q300" i="1"/>
  <c r="C265" i="1"/>
  <c r="O264" i="1"/>
  <c r="Q306" i="1"/>
  <c r="I133" i="1"/>
  <c r="T133" i="1"/>
  <c r="M271" i="1"/>
  <c r="I270" i="1"/>
  <c r="M286" i="1"/>
  <c r="I285" i="1"/>
  <c r="T264" i="1"/>
  <c r="Q299" i="1"/>
  <c r="I300" i="1" l="1"/>
  <c r="I301" i="1"/>
  <c r="M302" i="1"/>
  <c r="M272" i="1"/>
  <c r="I271" i="1"/>
  <c r="M287" i="1"/>
  <c r="I286" i="1"/>
  <c r="I287" i="1" l="1"/>
  <c r="M288" i="1"/>
  <c r="I272" i="1"/>
  <c r="M273" i="1"/>
  <c r="M303" i="1"/>
  <c r="I302" i="1"/>
  <c r="M274" i="1" l="1"/>
  <c r="I273" i="1"/>
  <c r="M289" i="1"/>
  <c r="I288" i="1"/>
  <c r="I303" i="1"/>
  <c r="M304" i="1"/>
  <c r="M305" i="1" l="1"/>
  <c r="I304" i="1"/>
  <c r="M275" i="1"/>
  <c r="I274" i="1"/>
  <c r="M290" i="1"/>
  <c r="I289" i="1"/>
  <c r="M291" i="1" l="1"/>
  <c r="I290" i="1"/>
  <c r="I305" i="1"/>
  <c r="M306" i="1"/>
  <c r="M276" i="1"/>
  <c r="I275" i="1"/>
  <c r="M307" i="1" l="1"/>
  <c r="I306" i="1"/>
  <c r="M277" i="1"/>
  <c r="I276" i="1"/>
  <c r="I291" i="1"/>
  <c r="M292" i="1"/>
  <c r="M278" i="1" l="1"/>
  <c r="I277" i="1"/>
  <c r="M293" i="1"/>
  <c r="I292" i="1"/>
  <c r="I307" i="1"/>
  <c r="M308" i="1"/>
  <c r="M309" i="1" l="1"/>
  <c r="I308" i="1"/>
  <c r="M294" i="1"/>
  <c r="I293" i="1"/>
  <c r="M279" i="1"/>
  <c r="I278" i="1"/>
  <c r="M295" i="1" l="1"/>
  <c r="I295" i="1" s="1"/>
  <c r="I294" i="1"/>
  <c r="M280" i="1"/>
  <c r="I280" i="1" s="1"/>
  <c r="I279" i="1"/>
  <c r="I309" i="1"/>
  <c r="M310" i="1"/>
  <c r="I310" i="1" s="1"/>
</calcChain>
</file>

<file path=xl/sharedStrings.xml><?xml version="1.0" encoding="utf-8"?>
<sst xmlns="http://schemas.openxmlformats.org/spreadsheetml/2006/main" count="526" uniqueCount="114">
  <si>
    <t>Unit</t>
  </si>
  <si>
    <t>Month</t>
  </si>
  <si>
    <t>MWH</t>
  </si>
  <si>
    <t>Period Hours</t>
  </si>
  <si>
    <t>Gross Maximum Capacity MW</t>
  </si>
  <si>
    <t>Service Hours</t>
  </si>
  <si>
    <t>Reserve Shutdown Hours</t>
  </si>
  <si>
    <t>Available Hours</t>
  </si>
  <si>
    <t>Available MWH</t>
  </si>
  <si>
    <t>Forced Outage Hours</t>
  </si>
  <si>
    <t>Planned Outage Hours</t>
  </si>
  <si>
    <t>Extended Scheduled Outage Hours</t>
  </si>
  <si>
    <t>Maintenance Outage Hours</t>
  </si>
  <si>
    <t>Unavailable Hours</t>
  </si>
  <si>
    <t>Unplanned Outage Hours</t>
  </si>
  <si>
    <t>Service Factor</t>
  </si>
  <si>
    <t>Forced Outage Factor</t>
  </si>
  <si>
    <t>Availability Factor</t>
  </si>
  <si>
    <t>Gross Capacity Factor</t>
  </si>
  <si>
    <t>Unplanned Outage Factor</t>
  </si>
  <si>
    <t>Number of Reserve Shutdowns</t>
  </si>
  <si>
    <t>Number of Forced Outages</t>
  </si>
  <si>
    <t>Number of Planned Outages</t>
  </si>
  <si>
    <t>Number of Planned Outage Extensions</t>
  </si>
  <si>
    <t xml:space="preserve">Number of Maintenance Outages </t>
  </si>
  <si>
    <t>Number of Maintenance Outage Extensions</t>
  </si>
  <si>
    <t>PH</t>
  </si>
  <si>
    <t>GMC</t>
  </si>
  <si>
    <t>SH</t>
  </si>
  <si>
    <t>RSH</t>
  </si>
  <si>
    <t>AH</t>
  </si>
  <si>
    <t>FOH</t>
  </si>
  <si>
    <t>POH</t>
  </si>
  <si>
    <t>ESOH</t>
  </si>
  <si>
    <t>MOH</t>
  </si>
  <si>
    <t>UH</t>
  </si>
  <si>
    <t>UOH</t>
  </si>
  <si>
    <t>SF</t>
  </si>
  <si>
    <t>FOF</t>
  </si>
  <si>
    <t>AF</t>
  </si>
  <si>
    <t>GCF</t>
  </si>
  <si>
    <t>UOF</t>
  </si>
  <si>
    <t>Hours</t>
  </si>
  <si>
    <t>Count</t>
  </si>
  <si>
    <t>P01</t>
  </si>
  <si>
    <t>Total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</si>
  <si>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</si>
  <si>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</si>
  <si>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</si>
  <si>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</si>
  <si>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</si>
  <si>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</si>
  <si>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</si>
  <si>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</si>
  <si>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</si>
  <si>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PR</t>
  </si>
  <si>
    <t>TOTAL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</si>
  <si>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</si>
  <si>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</si>
  <si>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</si>
  <si>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</si>
  <si>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</si>
  <si>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</si>
  <si>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</si>
  <si>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</si>
  <si>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</si>
  <si>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</si>
  <si>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WAN</t>
  </si>
  <si>
    <t>Total Project</t>
  </si>
  <si>
    <t>PR Availability Factor by Month</t>
  </si>
  <si>
    <t>PR Forced Outage Factor</t>
  </si>
  <si>
    <t>Percentage</t>
  </si>
  <si>
    <t>YTD Percentage</t>
  </si>
  <si>
    <t>FOER Hours</t>
  </si>
  <si>
    <t>Accumulated Hours</t>
  </si>
  <si>
    <t>Total Hours</t>
  </si>
  <si>
    <t>YTD hours</t>
  </si>
  <si>
    <t>MWH per month</t>
  </si>
  <si>
    <t>Reserve Shutdown</t>
  </si>
  <si>
    <t>Actual</t>
  </si>
  <si>
    <t>Required</t>
  </si>
  <si>
    <t>Goal &lt; 0.40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</si>
  <si>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</si>
  <si>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</si>
  <si>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</si>
  <si>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</si>
  <si>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</si>
  <si>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</si>
  <si>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</si>
  <si>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</si>
  <si>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</si>
  <si>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</si>
  <si>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</si>
  <si>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</si>
  <si>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Wan Availability Factor by Month</t>
  </si>
  <si>
    <t>Wan Forced Outage Factor</t>
  </si>
  <si>
    <t>Wan</t>
  </si>
  <si>
    <t>Project Availability Factor by Month</t>
  </si>
  <si>
    <t>Project Forced Outage Factor</t>
  </si>
  <si>
    <t>Project</t>
  </si>
  <si>
    <t>HOURS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</si>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</sst>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mmm\-yy;@"/>
    <numFmt numFmtId="165" formatCode="0.0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16" fillId="0" borderId="0" xfId="0" applyFont="1"/>
    <xf numFmtId="1" fontId="16" fillId="0" borderId="0" xfId="0" applyNumberFormat="1" applyFont="1"/>
    <xf numFmtId="2" fontId="16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2" fontId="18" fillId="0" borderId="0" xfId="0" applyNumberFormat="1" applyFont="1" applyAlignment="1">
      <alignment wrapText="1"/>
    </xf>
    <xf numFmtId="2" fontId="18" fillId="33" borderId="0" xfId="0" applyNumberFormat="1" applyFont="1" applyFill="1" applyAlignment="1">
      <alignment wrapText="1"/>
    </xf>
    <xf numFmtId="165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0" fontId="18" fillId="0" borderId="0" xfId="0" applyFont="1"/>
    <xf numFmtId="164" fontId="18" fillId="0" borderId="0" xfId="0" applyNumberFormat="1" applyFont="1"/>
    <xf numFmtId="165" fontId="18" fillId="0" borderId="0" xfId="0" applyNumberFormat="1" applyFont="1"/>
    <xf numFmtId="2" fontId="18" fillId="0" borderId="0" xfId="0" applyNumberFormat="1" applyFont="1"/>
    <xf numFmtId="0" fontId="1" fillId="0" borderId="0" xfId="0" applyFont="1"/>
    <xf numFmtId="2" fontId="18" fillId="0" borderId="11" xfId="0" applyNumberFormat="1" applyFont="1" applyBorder="1"/>
    <xf numFmtId="2" fontId="18" fillId="0" borderId="11" xfId="0" applyNumberFormat="1" applyFont="1" applyBorder="1" applyAlignment="1">
      <alignment wrapText="1"/>
    </xf>
    <xf numFmtId="0" fontId="18" fillId="0" borderId="13" xfId="0" applyFont="1" applyBorder="1"/>
    <xf numFmtId="0" fontId="18" fillId="0" borderId="14" xfId="0" applyFont="1" applyBorder="1"/>
    <xf numFmtId="2" fontId="18" fillId="0" borderId="13" xfId="0" applyNumberFormat="1" applyFont="1" applyBorder="1"/>
    <xf numFmtId="10" fontId="18" fillId="0" borderId="0" xfId="0" applyNumberFormat="1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8" fillId="0" borderId="14" xfId="0" applyNumberFormat="1" applyFont="1" applyBorder="1"/>
    <xf numFmtId="165" fontId="18" fillId="0" borderId="14" xfId="0" applyNumberFormat="1" applyFont="1" applyBorder="1"/>
    <xf numFmtId="0" fontId="18" fillId="0" borderId="15" xfId="0" applyFont="1" applyBorder="1"/>
    <xf numFmtId="2" fontId="18" fillId="0" borderId="16" xfId="0" applyNumberFormat="1" applyFont="1" applyBorder="1" applyAlignment="1">
      <alignment horizontal="right"/>
    </xf>
    <xf numFmtId="165" fontId="18" fillId="0" borderId="16" xfId="0" applyNumberFormat="1" applyFont="1" applyBorder="1"/>
    <xf numFmtId="2" fontId="18" fillId="0" borderId="17" xfId="0" applyNumberFormat="1" applyFont="1" applyBorder="1"/>
    <xf numFmtId="165" fontId="18" fillId="0" borderId="17" xfId="0" applyNumberFormat="1" applyFont="1" applyBorder="1"/>
    <xf numFmtId="165" fontId="18" fillId="0" borderId="0" xfId="0" applyNumberFormat="1" applyFont="1" applyAlignment="1">
      <alignment horizontal="right"/>
    </xf>
    <xf numFmtId="2" fontId="18" fillId="0" borderId="14" xfId="0" applyNumberFormat="1" applyFont="1" applyBorder="1" applyAlignment="1">
      <alignment horizontal="right"/>
    </xf>
    <xf numFmtId="2" fontId="18" fillId="0" borderId="16" xfId="0" applyNumberFormat="1" applyFont="1" applyBorder="1"/>
    <xf numFmtId="165" fontId="18" fillId="0" borderId="16" xfId="0" applyNumberFormat="1" applyFont="1" applyBorder="1" applyAlignment="1">
      <alignment horizontal="right"/>
    </xf>
    <xf numFmtId="2" fontId="18" fillId="0" borderId="17" xfId="0" applyNumberFormat="1" applyFont="1" applyBorder="1" applyAlignment="1">
      <alignment horizontal="right"/>
    </xf>
    <xf numFmtId="164" fontId="18" fillId="0" borderId="12" xfId="0" applyNumberFormat="1" applyFont="1" applyBorder="1"/>
    <xf numFmtId="0" fontId="18" fillId="0" borderId="11" xfId="0" applyFont="1" applyBorder="1"/>
    <xf numFmtId="0" fontId="21" fillId="0" borderId="0" xfId="0" applyFont="1"/>
    <xf numFmtId="2" fontId="21" fillId="0" borderId="0" xfId="0" applyNumberFormat="1" applyFont="1"/>
    <xf numFmtId="2" fontId="20" fillId="0" borderId="0" xfId="0" applyNumberFormat="1" applyFont="1"/>
    <xf numFmtId="0" fontId="18" fillId="0" borderId="0" xfId="0" applyFont="1" applyAlignment="1">
      <alignment horizontal="center" wrapText="1"/>
    </xf>
    <xf numFmtId="2" fontId="0" fillId="0" borderId="0" xfId="0" applyNumberFormat="1"/>
    <xf numFmtId="165" fontId="20" fillId="0" borderId="0" xfId="0" applyNumberFormat="1" applyFont="1" applyAlignment="1">
      <alignment horizontal="center"/>
    </xf>
    <xf numFmtId="2" fontId="18" fillId="0" borderId="10" xfId="0" applyNumberFormat="1" applyFont="1" applyBorder="1"/>
    <xf numFmtId="0" fontId="18" fillId="0" borderId="1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" fontId="0" fillId="0" borderId="0" xfId="0" applyNumberFormat="1"/>
    <xf numFmtId="166" fontId="18" fillId="0" borderId="14" xfId="42" applyNumberFormat="1" applyFont="1" applyFill="1" applyBorder="1"/>
    <xf numFmtId="166" fontId="18" fillId="0" borderId="17" xfId="42" applyNumberFormat="1" applyFont="1" applyFill="1" applyBorder="1"/>
    <xf numFmtId="165" fontId="18" fillId="0" borderId="14" xfId="42" applyNumberFormat="1" applyFont="1" applyFill="1" applyBorder="1"/>
    <xf numFmtId="165" fontId="18" fillId="0" borderId="17" xfId="42" applyNumberFormat="1" applyFont="1" applyFill="1" applyBorder="1"/>
    <xf numFmtId="164" fontId="18" fillId="0" borderId="0" xfId="0" applyNumberFormat="1" applyFont="1" applyAlignment="1">
      <alignment horizontal="center" wrapText="1"/>
    </xf>
    <xf numFmtId="2" fontId="0" fillId="34" borderId="0" xfId="0" applyNumberFormat="1" applyFill="1"/>
    <xf numFmtId="2" fontId="14" fillId="0" borderId="0" xfId="0" applyNumberFormat="1" applyFont="1"/>
    <xf numFmtId="2" fontId="18" fillId="0" borderId="12" xfId="0" applyNumberFormat="1" applyFont="1" applyBorder="1" applyAlignment="1">
      <alignment wrapText="1"/>
    </xf>
    <xf numFmtId="2" fontId="18" fillId="0" borderId="14" xfId="0" applyNumberFormat="1" applyFont="1" applyBorder="1" applyAlignment="1">
      <alignment wrapText="1"/>
    </xf>
    <xf numFmtId="165" fontId="18" fillId="0" borderId="13" xfId="0" applyNumberFormat="1" applyFont="1" applyBorder="1"/>
    <xf numFmtId="165" fontId="18" fillId="0" borderId="15" xfId="0" applyNumberFormat="1" applyFont="1" applyBorder="1"/>
    <xf numFmtId="1" fontId="18" fillId="0" borderId="14" xfId="0" applyNumberFormat="1" applyFont="1" applyBorder="1"/>
    <xf numFmtId="1" fontId="18" fillId="0" borderId="17" xfId="0" applyNumberFormat="1" applyFont="1" applyBorder="1"/>
    <xf numFmtId="1" fontId="18" fillId="0" borderId="0" xfId="0" applyNumberFormat="1" applyFont="1"/>
    <xf numFmtId="1" fontId="18" fillId="0" borderId="12" xfId="0" applyNumberFormat="1" applyFont="1" applyBorder="1" applyAlignment="1">
      <alignment wrapText="1"/>
    </xf>
    <xf numFmtId="1" fontId="18" fillId="0" borderId="14" xfId="0" applyNumberFormat="1" applyFont="1" applyBorder="1" applyAlignment="1">
      <alignment wrapText="1"/>
    </xf>
    <xf numFmtId="165" fontId="0" fillId="34" borderId="0" xfId="0" applyNumberFormat="1" applyFill="1"/>
    <xf numFmtId="165" fontId="0" fillId="34" borderId="16" xfId="0" applyNumberFormat="1" applyFill="1" applyBorder="1"/>
    <xf numFmtId="2" fontId="0" fillId="34" borderId="16" xfId="0" applyNumberForma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18" fillId="0" borderId="11" xfId="0" applyFont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6" fontId="0" fillId="0" borderId="14" xfId="42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0B217A95-67A7-40E7-B6EE-BE04CC125AF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PR Forced</a:t>
            </a:r>
            <a:r>
              <a:rPr lang="en-US" sz="1800" b="1" baseline="0">
                <a:solidFill>
                  <a:schemeClr val="tx1"/>
                </a:solidFill>
              </a:rPr>
              <a:t> Outage Factor</a:t>
            </a:r>
            <a:endParaRPr lang="en-US" sz="18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report'!$G$269:$G$280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1-41E2-B234-5F0E12BBBA02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report'!$F$269:$F$280</c:f>
              <c:numCache>
                <c:formatCode>0.00</c:formatCode>
                <c:ptCount val="12"/>
                <c:pt idx="0">
                  <c:v>0</c:v>
                </c:pt>
                <c:pt idx="1">
                  <c:v>0.94399999999999995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5.2000000000000005E-2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0.28100000000000003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1-41E2-B234-5F0E12BBBA02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report'!$E$269:$E$280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report'!$I$269:$I$280</c:f>
              <c:numCache>
                <c:formatCode>0.00</c:formatCode>
                <c:ptCount val="12"/>
                <c:pt idx="0">
                  <c:v>0</c:v>
                </c:pt>
                <c:pt idx="1">
                  <c:v>0.44774011299435029</c:v>
                </c:pt>
                <c:pt idx="2">
                  <c:v>0.29351851851851851</c:v>
                </c:pt>
                <c:pt idx="3">
                  <c:v>0.22013888888888891</c:v>
                </c:pt>
                <c:pt idx="4">
                  <c:v>0.17494481236203091</c:v>
                </c:pt>
                <c:pt idx="5">
                  <c:v>0.15451197053406998</c:v>
                </c:pt>
                <c:pt idx="6">
                  <c:v>0.13191823899371069</c:v>
                </c:pt>
                <c:pt idx="7">
                  <c:v>0.1150891632373114</c:v>
                </c:pt>
                <c:pt idx="8">
                  <c:v>0.10244200244200244</c:v>
                </c:pt>
                <c:pt idx="9">
                  <c:v>9.1995614035087728E-2</c:v>
                </c:pt>
                <c:pt idx="10">
                  <c:v>0.10891966067864273</c:v>
                </c:pt>
                <c:pt idx="11">
                  <c:v>9.9668949771689511E-2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51-41E2-B234-5F0E12BBB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00216"/>
        <c:axId val="16681576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report'!$E$269:$E$280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report'!$E$269:$E$280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51-41E2-B234-5F0E12BBBA02}"/>
                  </c:ext>
                </c:extLst>
              </c15:ser>
            </c15:filteredLineSeries>
          </c:ext>
        </c:extLst>
      </c:lineChart>
      <c:catAx>
        <c:axId val="16680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15768"/>
        <c:crosses val="autoZero"/>
        <c:auto val="1"/>
        <c:lblAlgn val="ctr"/>
        <c:lblOffset val="100"/>
        <c:noMultiLvlLbl val="0"/>
      </c:catAx>
      <c:valAx>
        <c:axId val="16681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in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00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Wan Forced Outage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report'!$G$284:$G$295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A-4A82-9CFE-DE6A11C26296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report'!$F$284:$F$295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1.0999999999999999E-2</c:v>
                </c:pt>
                <c:pt idx="3">
                  <c:v>0</c:v>
                </c:pt>
                <c:pt idx="4">
                  <c:v>0</c:v>
                </c:pt>
                <c:pt idx="5">
                  <c:v>8.6999999999999994E-2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0.67399999999999993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A-4A82-9CFE-DE6A11C26296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report'!$E$284:$E$295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report'!$I$284:$I$295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3.9351851851851848E-3</c:v>
                </c:pt>
                <c:pt idx="3">
                  <c:v>2.9513888888888888E-3</c:v>
                </c:pt>
                <c:pt idx="4">
                  <c:v>2.3454746136865341E-3</c:v>
                </c:pt>
                <c:pt idx="5">
                  <c:v>1.6344383057090239E-2</c:v>
                </c:pt>
                <c:pt idx="6">
                  <c:v>1.3954402515723271E-2</c:v>
                </c:pt>
                <c:pt idx="7">
                  <c:v>1.2174211248285322E-2</c:v>
                </c:pt>
                <c:pt idx="8">
                  <c:v>1.0836385836385836E-2</c:v>
                </c:pt>
                <c:pt idx="9">
                  <c:v>7.842653508771931E-2</c:v>
                </c:pt>
                <c:pt idx="10">
                  <c:v>7.1382235528942128E-2</c:v>
                </c:pt>
                <c:pt idx="11">
                  <c:v>6.5319634703196364E-2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A-4A82-9CFE-DE6A11C2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77336"/>
        <c:axId val="281277728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report'!$E$284:$E$295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report'!$E$284:$E$295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9E6A-4A82-9CFE-DE6A11C26296}"/>
                  </c:ext>
                </c:extLst>
              </c15:ser>
            </c15:filteredLineSeries>
          </c:ext>
        </c:extLst>
      </c:lineChart>
      <c:catAx>
        <c:axId val="2812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7728"/>
        <c:crosses val="autoZero"/>
        <c:auto val="1"/>
        <c:lblAlgn val="ctr"/>
        <c:lblOffset val="100"/>
        <c:noMultiLvlLbl val="0"/>
      </c:catAx>
      <c:valAx>
        <c:axId val="28127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Project Forced Outage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Goal &lt;.40%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report'!$G$299:$G$310</c:f>
              <c:numCache>
                <c:formatCode>0.00</c:formatCode>
                <c:ptCount val="12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C-4C97-8D4B-C2F622A2D18D}"/>
            </c:ext>
          </c:extLst>
        </c:ser>
        <c:ser>
          <c:idx val="0"/>
          <c:order val="1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report'!$F$299:$F$310</c:f>
              <c:numCache>
                <c:formatCode>0.00</c:formatCode>
                <c:ptCount val="12"/>
                <c:pt idx="0">
                  <c:v>0</c:v>
                </c:pt>
                <c:pt idx="1">
                  <c:v>0.47199999999999998</c:v>
                </c:pt>
                <c:pt idx="2">
                  <c:v>5.4999999999999997E-3</c:v>
                </c:pt>
                <c:pt idx="3">
                  <c:v>0</c:v>
                </c:pt>
                <c:pt idx="4">
                  <c:v>0</c:v>
                </c:pt>
                <c:pt idx="5">
                  <c:v>6.9500000000000006E-2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0.33699999999999997</c:v>
                </c:pt>
                <c:pt idx="10">
                  <c:v>0.14050000000000001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C-4C97-8D4B-C2F622A2D18D}"/>
            </c:ext>
          </c:extLst>
        </c:ser>
        <c:ser>
          <c:idx val="3"/>
          <c:order val="2"/>
          <c:tx>
            <c:v>YTD Percentage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'YTD Metrics report'!$E$299:$E$310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report'!$I$299:$I$310</c:f>
              <c:numCache>
                <c:formatCode>0.00</c:formatCode>
                <c:ptCount val="12"/>
                <c:pt idx="0">
                  <c:v>0</c:v>
                </c:pt>
                <c:pt idx="1">
                  <c:v>0.22387005649717515</c:v>
                </c:pt>
                <c:pt idx="2">
                  <c:v>0.14872685185185186</c:v>
                </c:pt>
                <c:pt idx="3">
                  <c:v>0.1115451388888889</c:v>
                </c:pt>
                <c:pt idx="4">
                  <c:v>8.8645143487858721E-2</c:v>
                </c:pt>
                <c:pt idx="5">
                  <c:v>8.542817679558011E-2</c:v>
                </c:pt>
                <c:pt idx="6">
                  <c:v>7.2936320754716982E-2</c:v>
                </c:pt>
                <c:pt idx="7">
                  <c:v>6.3631687242798357E-2</c:v>
                </c:pt>
                <c:pt idx="8">
                  <c:v>5.6639194139194139E-2</c:v>
                </c:pt>
                <c:pt idx="9">
                  <c:v>8.5211074561403519E-2</c:v>
                </c:pt>
                <c:pt idx="10">
                  <c:v>9.0150948103792414E-2</c:v>
                </c:pt>
                <c:pt idx="11">
                  <c:v>8.2494292237442923E-2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C-4C97-8D4B-C2F622A2D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278512"/>
        <c:axId val="281278904"/>
        <c:extLst>
          <c:ext xmlns:c15="http://schemas.microsoft.com/office/drawing/2012/chart" uri="{02D57815-91ED-43cb-92C2-25804820EDAC}">
            <c15:filteredLineSeries>
              <c15:ser>
                <c:idx val="2"/>
                <c:order val="3"/>
                <c:tx>
                  <c:v>Month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'YTD Metrics report'!$E$299:$E$310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'YTD Metrics report'!$E$299:$E$310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77C-4C97-8D4B-C2F622A2D18D}"/>
                  </c:ext>
                </c:extLst>
              </c15:ser>
            </c15:filteredLineSeries>
          </c:ext>
        </c:extLst>
      </c:lineChart>
      <c:catAx>
        <c:axId val="28127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8904"/>
        <c:crosses val="autoZero"/>
        <c:auto val="1"/>
        <c:lblAlgn val="ctr"/>
        <c:lblOffset val="100"/>
        <c:noMultiLvlLbl val="0"/>
      </c:catAx>
      <c:valAx>
        <c:axId val="28127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 Actual</a:t>
            </a:r>
            <a:r>
              <a:rPr lang="en-US" b="1" baseline="0"/>
              <a:t> vs Available MWH</a:t>
            </a:r>
          </a:p>
          <a:p>
            <a:pPr>
              <a:defRPr b="1"/>
            </a:pP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38340583742247E-2"/>
          <c:y val="6.3336197787573489E-2"/>
          <c:w val="0.90213966524768407"/>
          <c:h val="0.81143283928785404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report'!$O$268:$O$280</c15:sqref>
                  </c15:fullRef>
                </c:ext>
              </c:extLst>
              <c:f>'YTD Metrics report'!$O$269:$O$280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report'!$P$268:$P$280</c15:sqref>
                  </c15:fullRef>
                </c:ext>
              </c:extLst>
              <c:f>'YTD Metrics report'!$P$269:$P$280</c:f>
              <c:numCache>
                <c:formatCode>0.0</c:formatCode>
                <c:ptCount val="12"/>
                <c:pt idx="0">
                  <c:v>376751.2</c:v>
                </c:pt>
                <c:pt idx="1">
                  <c:v>353872.6</c:v>
                </c:pt>
                <c:pt idx="2">
                  <c:v>293795</c:v>
                </c:pt>
                <c:pt idx="3">
                  <c:v>228391.40000000002</c:v>
                </c:pt>
                <c:pt idx="4">
                  <c:v>443110.10000000003</c:v>
                </c:pt>
                <c:pt idx="5">
                  <c:v>326911.8</c:v>
                </c:pt>
                <c:pt idx="6">
                  <c:v>323022.09999999998</c:v>
                </c:pt>
                <c:pt idx="7">
                  <c:v>453088.69999999995</c:v>
                </c:pt>
                <c:pt idx="8">
                  <c:v>301940.59999999998</c:v>
                </c:pt>
                <c:pt idx="9">
                  <c:v>251569.09999999998</c:v>
                </c:pt>
                <c:pt idx="10">
                  <c:v>336625.2</c:v>
                </c:pt>
                <c:pt idx="11">
                  <c:v>411048.40000000008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F-4184-A143-3CF353FB7730}"/>
            </c:ext>
          </c:extLst>
        </c:ser>
        <c:ser>
          <c:idx val="1"/>
          <c:order val="1"/>
          <c:tx>
            <c:strRef>
              <c:f>'YTD Metrics report'!$Q$267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report'!$O$268:$O$280</c15:sqref>
                  </c15:fullRef>
                </c:ext>
              </c:extLst>
              <c:f>'YTD Metrics report'!$O$269:$O$280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report'!$Q$268:$Q$280</c15:sqref>
                  </c15:fullRef>
                </c:ext>
              </c:extLst>
              <c:f>'YTD Metrics report'!$Q$269:$Q$280</c:f>
              <c:numCache>
                <c:formatCode>0.0</c:formatCode>
                <c:ptCount val="12"/>
                <c:pt idx="0">
                  <c:v>631537.19999999995</c:v>
                </c:pt>
                <c:pt idx="1">
                  <c:v>567742.80000000005</c:v>
                </c:pt>
                <c:pt idx="2">
                  <c:v>618720.75</c:v>
                </c:pt>
                <c:pt idx="3">
                  <c:v>612037.5</c:v>
                </c:pt>
                <c:pt idx="4">
                  <c:v>634736.80000000005</c:v>
                </c:pt>
                <c:pt idx="5">
                  <c:v>615246.6</c:v>
                </c:pt>
                <c:pt idx="6">
                  <c:v>636120</c:v>
                </c:pt>
                <c:pt idx="7">
                  <c:v>636120</c:v>
                </c:pt>
                <c:pt idx="8">
                  <c:v>551099.75</c:v>
                </c:pt>
                <c:pt idx="9">
                  <c:v>506483.94999999995</c:v>
                </c:pt>
                <c:pt idx="10">
                  <c:v>541138.04999999993</c:v>
                </c:pt>
                <c:pt idx="11">
                  <c:v>600471.25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F-4184-A143-3CF353FB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279688"/>
        <c:axId val="281280080"/>
      </c:barChart>
      <c:catAx>
        <c:axId val="28127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0080"/>
        <c:crosses val="autoZero"/>
        <c:auto val="1"/>
        <c:lblAlgn val="ctr"/>
        <c:lblOffset val="100"/>
        <c:noMultiLvlLbl val="0"/>
      </c:catAx>
      <c:valAx>
        <c:axId val="281280080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7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Wan Actual vs Available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97047147968502E-2"/>
          <c:y val="6.4704076025471111E-2"/>
          <c:w val="0.90242708519376047"/>
          <c:h val="0.83408094722018755"/>
        </c:manualLayout>
      </c:layout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report'!$O$283:$O$295</c15:sqref>
                  </c15:fullRef>
                </c:ext>
              </c:extLst>
              <c:f>'YTD Metrics report'!$O$284:$O$295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report'!$P$283:$P$295</c15:sqref>
                  </c15:fullRef>
                </c:ext>
              </c:extLst>
              <c:f>'YTD Metrics report'!$P$284:$P$295</c:f>
              <c:numCache>
                <c:formatCode>0.0</c:formatCode>
                <c:ptCount val="12"/>
                <c:pt idx="0">
                  <c:v>388831.30000000005</c:v>
                </c:pt>
                <c:pt idx="1">
                  <c:v>363089.79999999993</c:v>
                </c:pt>
                <c:pt idx="2">
                  <c:v>276667.90000000002</c:v>
                </c:pt>
                <c:pt idx="3">
                  <c:v>218059.90000000002</c:v>
                </c:pt>
                <c:pt idx="4">
                  <c:v>529890</c:v>
                </c:pt>
                <c:pt idx="5">
                  <c:v>352305.69999999995</c:v>
                </c:pt>
                <c:pt idx="6">
                  <c:v>364392.6</c:v>
                </c:pt>
                <c:pt idx="7">
                  <c:v>519651.4</c:v>
                </c:pt>
                <c:pt idx="8">
                  <c:v>318085.40000000002</c:v>
                </c:pt>
                <c:pt idx="9">
                  <c:v>259401.59999999998</c:v>
                </c:pt>
                <c:pt idx="10">
                  <c:v>408087</c:v>
                </c:pt>
                <c:pt idx="11">
                  <c:v>427568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C-4C21-9718-ECA4B029E3AB}"/>
            </c:ext>
          </c:extLst>
        </c:ser>
        <c:ser>
          <c:idx val="1"/>
          <c:order val="1"/>
          <c:tx>
            <c:strRef>
              <c:f>'YTD Metrics report'!$Q$282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report'!$O$283:$O$295</c15:sqref>
                  </c15:fullRef>
                </c:ext>
              </c:extLst>
              <c:f>'YTD Metrics report'!$O$284:$O$295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report'!$Q$283:$Q$295</c15:sqref>
                  </c15:fullRef>
                </c:ext>
              </c:extLst>
              <c:f>'YTD Metrics report'!$Q$284:$Q$295</c:f>
              <c:numCache>
                <c:formatCode>0.0</c:formatCode>
                <c:ptCount val="12"/>
                <c:pt idx="0">
                  <c:v>796422.1</c:v>
                </c:pt>
                <c:pt idx="1">
                  <c:v>737856</c:v>
                </c:pt>
                <c:pt idx="2">
                  <c:v>835673.16</c:v>
                </c:pt>
                <c:pt idx="3">
                  <c:v>840122.49999999988</c:v>
                </c:pt>
                <c:pt idx="4">
                  <c:v>906961.41999999993</c:v>
                </c:pt>
                <c:pt idx="5">
                  <c:v>877637.5</c:v>
                </c:pt>
                <c:pt idx="6">
                  <c:v>907680</c:v>
                </c:pt>
                <c:pt idx="7">
                  <c:v>899593.84</c:v>
                </c:pt>
                <c:pt idx="8">
                  <c:v>759919.7</c:v>
                </c:pt>
                <c:pt idx="9">
                  <c:v>767383.66</c:v>
                </c:pt>
                <c:pt idx="10">
                  <c:v>803612.77999999991</c:v>
                </c:pt>
                <c:pt idx="11">
                  <c:v>906956.54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CC-4C21-9718-ECA4B029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280864"/>
        <c:axId val="281281256"/>
      </c:barChart>
      <c:catAx>
        <c:axId val="28128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1256"/>
        <c:crosses val="autoZero"/>
        <c:auto val="1"/>
        <c:lblAlgn val="ctr"/>
        <c:lblOffset val="100"/>
        <c:noMultiLvlLbl val="0"/>
      </c:catAx>
      <c:valAx>
        <c:axId val="281281256"/>
        <c:scaling>
          <c:orientation val="minMax"/>
          <c:max val="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28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Project Actual vs Available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Actual MWH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report'!$O$298:$O$310</c15:sqref>
                  </c15:fullRef>
                </c:ext>
              </c:extLst>
              <c:f>'YTD Metrics report'!$O$299:$O$310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report'!$P$298:$P$310</c15:sqref>
                  </c15:fullRef>
                </c:ext>
              </c:extLst>
              <c:f>'YTD Metrics report'!$P$299:$P$310</c:f>
              <c:numCache>
                <c:formatCode>0.0</c:formatCode>
                <c:ptCount val="12"/>
                <c:pt idx="0">
                  <c:v>765582.5</c:v>
                </c:pt>
                <c:pt idx="1">
                  <c:v>716962.39999999991</c:v>
                </c:pt>
                <c:pt idx="2">
                  <c:v>570462.9</c:v>
                </c:pt>
                <c:pt idx="3">
                  <c:v>446451.30000000005</c:v>
                </c:pt>
                <c:pt idx="4">
                  <c:v>973000.10000000009</c:v>
                </c:pt>
                <c:pt idx="5">
                  <c:v>679217.5</c:v>
                </c:pt>
                <c:pt idx="6">
                  <c:v>687414.7</c:v>
                </c:pt>
                <c:pt idx="7">
                  <c:v>972740.1</c:v>
                </c:pt>
                <c:pt idx="8">
                  <c:v>620026</c:v>
                </c:pt>
                <c:pt idx="9">
                  <c:v>510970.69999999995</c:v>
                </c:pt>
                <c:pt idx="10">
                  <c:v>744712.2</c:v>
                </c:pt>
                <c:pt idx="11">
                  <c:v>838616.40000000014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5-47ED-A740-837276807980}"/>
            </c:ext>
          </c:extLst>
        </c:ser>
        <c:ser>
          <c:idx val="1"/>
          <c:order val="1"/>
          <c:tx>
            <c:strRef>
              <c:f>'YTD Metrics report'!$Q$297</c:f>
              <c:strCache>
                <c:ptCount val="1"/>
                <c:pt idx="0">
                  <c:v>Available MWH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'YTD Metrics report'!$O$298:$O$310</c15:sqref>
                  </c15:fullRef>
                </c:ext>
              </c:extLst>
              <c:f>'YTD Metrics report'!$O$299:$O$310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'YTD Metrics report'!$Q$298:$Q$310</c15:sqref>
                  </c15:fullRef>
                </c:ext>
              </c:extLst>
              <c:f>'YTD Metrics report'!$Q$299:$Q$310</c:f>
              <c:numCache>
                <c:formatCode>0.0</c:formatCode>
                <c:ptCount val="12"/>
                <c:pt idx="0">
                  <c:v>1427959.2999999998</c:v>
                </c:pt>
                <c:pt idx="1">
                  <c:v>1305598.8</c:v>
                </c:pt>
                <c:pt idx="2">
                  <c:v>1454393.9100000001</c:v>
                </c:pt>
                <c:pt idx="3">
                  <c:v>1452160</c:v>
                </c:pt>
                <c:pt idx="4">
                  <c:v>1541698.22</c:v>
                </c:pt>
                <c:pt idx="5">
                  <c:v>1492884.1</c:v>
                </c:pt>
                <c:pt idx="6">
                  <c:v>1543800</c:v>
                </c:pt>
                <c:pt idx="7">
                  <c:v>1535713.8399999999</c:v>
                </c:pt>
                <c:pt idx="8">
                  <c:v>1311019.45</c:v>
                </c:pt>
                <c:pt idx="9">
                  <c:v>1273867.6099999999</c:v>
                </c:pt>
                <c:pt idx="10">
                  <c:v>1344750.8299999998</c:v>
                </c:pt>
                <c:pt idx="11">
                  <c:v>1507427.79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5-47ED-A740-837276807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305152"/>
        <c:axId val="163306720"/>
      </c:barChart>
      <c:catAx>
        <c:axId val="1633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6720"/>
        <c:crosses val="autoZero"/>
        <c:auto val="1"/>
        <c:lblAlgn val="ctr"/>
        <c:lblOffset val="100"/>
        <c:noMultiLvlLbl val="0"/>
      </c:catAx>
      <c:valAx>
        <c:axId val="16330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Availability Estimate vs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Estimate PR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[1]Availability!$H$142:$H$153</c:f>
              <c:numCache>
                <c:formatCode>General</c:formatCode>
                <c:ptCount val="12"/>
                <c:pt idx="0">
                  <c:v>89.287634408602159</c:v>
                </c:pt>
                <c:pt idx="1">
                  <c:v>87.991071428571431</c:v>
                </c:pt>
                <c:pt idx="2">
                  <c:v>89.771505376344081</c:v>
                </c:pt>
                <c:pt idx="3">
                  <c:v>89.0972222222222</c:v>
                </c:pt>
                <c:pt idx="4">
                  <c:v>89.784946236559151</c:v>
                </c:pt>
                <c:pt idx="5">
                  <c:v>89.944444444444457</c:v>
                </c:pt>
                <c:pt idx="6">
                  <c:v>89.583333333333329</c:v>
                </c:pt>
                <c:pt idx="7">
                  <c:v>90</c:v>
                </c:pt>
                <c:pt idx="8">
                  <c:v>80.444444444444457</c:v>
                </c:pt>
                <c:pt idx="9">
                  <c:v>71.639784946236546</c:v>
                </c:pt>
                <c:pt idx="10">
                  <c:v>79.263888888888886</c:v>
                </c:pt>
                <c:pt idx="11">
                  <c:v>84.919354838709666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C2-4765-8B3F-52FF1FAA84EB}"/>
            </c:ext>
          </c:extLst>
        </c:ser>
        <c:ser>
          <c:idx val="1"/>
          <c:order val="1"/>
          <c:tx>
            <c:v>Estimate Wan</c:v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[1]Availability!$B$142:$B$153</c:f>
              <c:numCache>
                <c:formatCode>General</c:formatCode>
                <c:ptCount val="12"/>
                <c:pt idx="0">
                  <c:v>86.908602150537618</c:v>
                </c:pt>
                <c:pt idx="1">
                  <c:v>89.702380952380949</c:v>
                </c:pt>
                <c:pt idx="2">
                  <c:v>86.774193548387117</c:v>
                </c:pt>
                <c:pt idx="3">
                  <c:v>99.680555555555557</c:v>
                </c:pt>
                <c:pt idx="4">
                  <c:v>99.247311827956977</c:v>
                </c:pt>
                <c:pt idx="5">
                  <c:v>99.986111111111114</c:v>
                </c:pt>
                <c:pt idx="6">
                  <c:v>99.959677419354847</c:v>
                </c:pt>
                <c:pt idx="7">
                  <c:v>99.099462365591407</c:v>
                </c:pt>
                <c:pt idx="8">
                  <c:v>86.5</c:v>
                </c:pt>
                <c:pt idx="9">
                  <c:v>84.489247311827967</c:v>
                </c:pt>
                <c:pt idx="10">
                  <c:v>91.375</c:v>
                </c:pt>
                <c:pt idx="11">
                  <c:v>99.91935483870968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2-4765-8B3F-52FF1FAA84EB}"/>
            </c:ext>
          </c:extLst>
        </c:ser>
        <c:ser>
          <c:idx val="2"/>
          <c:order val="2"/>
          <c:tx>
            <c:v>Estimate PRP</c:v>
          </c:tx>
          <c:spPr>
            <a:solidFill>
              <a:srgbClr val="00206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[1]Availability!$N$142:$N$153</c:f>
              <c:numCache>
                <c:formatCode>General</c:formatCode>
                <c:ptCount val="12"/>
                <c:pt idx="0">
                  <c:v>88.098118279569889</c:v>
                </c:pt>
                <c:pt idx="1">
                  <c:v>88.84672619047619</c:v>
                </c:pt>
                <c:pt idx="2">
                  <c:v>88.272849462365599</c:v>
                </c:pt>
                <c:pt idx="3">
                  <c:v>94.388888888888886</c:v>
                </c:pt>
                <c:pt idx="4">
                  <c:v>94.516129032258064</c:v>
                </c:pt>
                <c:pt idx="5">
                  <c:v>94.965277777777786</c:v>
                </c:pt>
                <c:pt idx="6">
                  <c:v>94.771505376344095</c:v>
                </c:pt>
                <c:pt idx="7">
                  <c:v>94.549731182795711</c:v>
                </c:pt>
                <c:pt idx="8">
                  <c:v>83.472222222222229</c:v>
                </c:pt>
                <c:pt idx="9">
                  <c:v>78.064516129032256</c:v>
                </c:pt>
                <c:pt idx="10">
                  <c:v>85.319444444444443</c:v>
                </c:pt>
                <c:pt idx="11">
                  <c:v>92.419354838709666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2-4765-8B3F-52FF1FAA84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95326863"/>
        <c:axId val="195326031"/>
      </c:barChart>
      <c:lineChart>
        <c:grouping val="standard"/>
        <c:varyColors val="0"/>
        <c:ser>
          <c:idx val="3"/>
          <c:order val="3"/>
          <c:tx>
            <c:v>Target PRP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2C2-4765-8B3F-52FF1FAA84EB}"/>
                </c:ext>
              </c:extLst>
            </c:dLbl>
            <c:dLbl>
              <c:idx val="1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2C2-4765-8B3F-52FF1FAA84EB}"/>
                </c:ext>
              </c:extLst>
            </c:dLbl>
            <c:dLbl>
              <c:idx val="2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2C2-4765-8B3F-52FF1FAA84EB}"/>
                </c:ext>
              </c:extLst>
            </c:dLbl>
            <c:dLbl>
              <c:idx val="3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2C2-4765-8B3F-52FF1FAA84EB}"/>
                </c:ext>
              </c:extLst>
            </c:dLbl>
            <c:dLbl>
              <c:idx val="4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2C2-4765-8B3F-52FF1FAA84E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2C2-4765-8B3F-52FF1FAA84EB}"/>
                </c:ext>
              </c:extLst>
            </c:dLbl>
            <c:dLbl>
              <c:idx val="6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2C2-4765-8B3F-52FF1FAA84EB}"/>
                </c:ext>
              </c:extLst>
            </c:dLbl>
            <c:dLbl>
              <c:idx val="7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2C2-4765-8B3F-52FF1FAA84EB}"/>
                </c:ext>
              </c:extLst>
            </c:dLbl>
            <c:dLbl>
              <c:idx val="8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2C2-4765-8B3F-52FF1FAA84EB}"/>
                </c:ext>
              </c:extLst>
            </c:dLbl>
            <c:dLbl>
              <c:idx val="9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2C2-4765-8B3F-52FF1FAA84EB}"/>
                </c:ext>
              </c:extLst>
            </c:dLbl>
            <c:dLbl>
              <c:idx val="10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02C2-4765-8B3F-52FF1FAA84EB}"/>
                </c:ext>
              </c:extLst>
            </c:dLbl>
            <c:dLbl>
              <c:idx val="11"/>
              <c:spPr>
                <a:solidFill>
                  <a:schemeClr val="tx1"/>
                </a:solidFill>
                <a:ln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2C2-4765-8B3F-52FF1FAA84EB}"/>
                </c:ext>
              </c:extLst>
            </c:dLbl>
            <c:spPr>
              <a:solidFill>
                <a:schemeClr val="tx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report'!$C$299:$C$310</c:f>
              <c:numCache>
                <c:formatCode>0.0</c:formatCode>
                <c:ptCount val="12"/>
                <c:pt idx="0">
                  <c:v>87</c:v>
                </c:pt>
                <c:pt idx="1">
                  <c:v>87</c:v>
                </c:pt>
                <c:pt idx="2">
                  <c:v>85</c:v>
                </c:pt>
                <c:pt idx="3">
                  <c:v>88</c:v>
                </c:pt>
                <c:pt idx="4">
                  <c:v>94.6</c:v>
                </c:pt>
                <c:pt idx="5">
                  <c:v>94.6</c:v>
                </c:pt>
                <c:pt idx="6">
                  <c:v>94.6</c:v>
                </c:pt>
                <c:pt idx="7">
                  <c:v>93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C2-4765-8B3F-52FF1FAA84EB}"/>
            </c:ext>
          </c:extLst>
        </c:ser>
        <c:ser>
          <c:idx val="4"/>
          <c:order val="4"/>
          <c:tx>
            <c:v>Actual PRP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'YTD Metrics report'!$A$299:$A$310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'YTD Metrics report'!$B$299:$B$310</c:f>
              <c:numCache>
                <c:formatCode>0.0</c:formatCode>
                <c:ptCount val="12"/>
                <c:pt idx="0">
                  <c:v>88.547500000000014</c:v>
                </c:pt>
                <c:pt idx="1">
                  <c:v>89.465999999999994</c:v>
                </c:pt>
                <c:pt idx="2">
                  <c:v>89.8035</c:v>
                </c:pt>
                <c:pt idx="3">
                  <c:v>92.56049999999999</c:v>
                </c:pt>
                <c:pt idx="4">
                  <c:v>94.862499999999997</c:v>
                </c:pt>
                <c:pt idx="5">
                  <c:v>94.930499999999995</c:v>
                </c:pt>
                <c:pt idx="6">
                  <c:v>95</c:v>
                </c:pt>
                <c:pt idx="7">
                  <c:v>94.55449999999999</c:v>
                </c:pt>
                <c:pt idx="8">
                  <c:v>83.541499999999999</c:v>
                </c:pt>
                <c:pt idx="9">
                  <c:v>78.100500000000011</c:v>
                </c:pt>
                <c:pt idx="10">
                  <c:v>85.3</c:v>
                </c:pt>
                <c:pt idx="11">
                  <c:v>92.437999999999988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C2-4765-8B3F-52FF1FAA84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326863"/>
        <c:axId val="195326031"/>
      </c:lineChart>
      <c:catAx>
        <c:axId val="195326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26031"/>
        <c:crosses val="autoZero"/>
        <c:auto val="1"/>
        <c:lblAlgn val="ctr"/>
        <c:lblOffset val="100"/>
        <c:noMultiLvlLbl val="0"/>
      </c:catAx>
      <c:valAx>
        <c:axId val="195326031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26863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42</xdr:row>
      <xdr:rowOff>73704</xdr:rowOff>
    </xdr:from>
    <xdr:to>
      <xdr:col>12</xdr:col>
      <xdr:colOff>544286</xdr:colOff>
      <xdr:row>82</xdr:row>
      <xdr:rowOff>108857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149679</xdr:colOff>
      <xdr:row>42</xdr:row>
      <xdr:rowOff>120991</xdr:rowOff>
    </xdr:from>
    <xdr:to>
      <xdr:col>26</xdr:col>
      <xdr:colOff>625928</xdr:colOff>
      <xdr:row>82</xdr:row>
      <xdr:rowOff>117021</xdr:rowOff>
    </xdr:to>
    <xdr:graphicFrame macro="">
      <xdr:nvGraphicFramePr>
        <xdr:cNvPr id="3" name="Chart 33">
          <a:extLst>
            <a:ext uri="{FF2B5EF4-FFF2-40B4-BE49-F238E27FC236}">
              <a16:creationId xmlns:a16="http://schemas.microsoft.com/office/drawing/2014/main" id="{00000000-0008-0000-0100-000022000000}"/>
            </a:ext>
            <a:ext uri="{147F2762-F138-4A5C-976F-8EAC2B608ADB}">
              <a16:predDERef xmlns:a16="http://schemas.microsoft.com/office/drawing/2014/main" pre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100921</xdr:colOff>
      <xdr:row>42</xdr:row>
      <xdr:rowOff>102053</xdr:rowOff>
    </xdr:from>
    <xdr:to>
      <xdr:col>40</xdr:col>
      <xdr:colOff>462643</xdr:colOff>
      <xdr:row>82</xdr:row>
      <xdr:rowOff>163285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204107</xdr:colOff>
      <xdr:row>84</xdr:row>
      <xdr:rowOff>95249</xdr:rowOff>
    </xdr:from>
    <xdr:to>
      <xdr:col>12</xdr:col>
      <xdr:colOff>544285</xdr:colOff>
      <xdr:row>118</xdr:row>
      <xdr:rowOff>136070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136071</xdr:colOff>
      <xdr:row>84</xdr:row>
      <xdr:rowOff>81641</xdr:rowOff>
    </xdr:from>
    <xdr:to>
      <xdr:col>26</xdr:col>
      <xdr:colOff>653143</xdr:colOff>
      <xdr:row>118</xdr:row>
      <xdr:rowOff>163285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81643</xdr:colOff>
      <xdr:row>84</xdr:row>
      <xdr:rowOff>95249</xdr:rowOff>
    </xdr:from>
    <xdr:to>
      <xdr:col>40</xdr:col>
      <xdr:colOff>517071</xdr:colOff>
      <xdr:row>118</xdr:row>
      <xdr:rowOff>149678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100011</xdr:colOff>
      <xdr:row>0</xdr:row>
      <xdr:rowOff>61911</xdr:rowOff>
    </xdr:from>
    <xdr:to>
      <xdr:col>12</xdr:col>
      <xdr:colOff>590549</xdr:colOff>
      <xdr:row>37</xdr:row>
      <xdr:rowOff>85724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733B18B5-3D86-48DA-A67F-18972A974E71}"/>
            </a:ext>
            <a:ext uri="{147F2762-F138-4A5C-976F-8EAC2B608ADB}">
              <a16:predDERef xmlns:a16="http://schemas.microsoft.com/office/drawing/2014/main" pre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pud.sharepoint.com/sites/drct/Shared%20Documents/Outage%20Summary%20and%20Availability.xlsx" TargetMode="External"/><Relationship Id="rId1" Type="http://schemas.openxmlformats.org/officeDocument/2006/relationships/externalLinkPath" Target="https://gcpud.sharepoint.com/sites/drct/Shared%20Documents/Outage%20Summary%20and%20Availabi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8"/>
      <sheetName val="2009"/>
      <sheetName val="2010"/>
      <sheetName val="Sheet1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Summary"/>
      <sheetName val="Outage Days"/>
      <sheetName val="Availabi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8">
          <cell r="Q108">
            <v>65.199999999999875</v>
          </cell>
        </row>
        <row r="109">
          <cell r="Q109">
            <v>127.40000000000043</v>
          </cell>
        </row>
        <row r="110">
          <cell r="Q110">
            <v>150.80000000000064</v>
          </cell>
        </row>
        <row r="111">
          <cell r="Q111">
            <v>-392.00000000000034</v>
          </cell>
        </row>
        <row r="112">
          <cell r="Q112">
            <v>34.000000000000284</v>
          </cell>
        </row>
        <row r="113">
          <cell r="Q113">
            <v>258.00000000000017</v>
          </cell>
        </row>
        <row r="114">
          <cell r="Q114">
            <v>45.520000000000358</v>
          </cell>
        </row>
        <row r="115">
          <cell r="Q115">
            <v>200.60000000000099</v>
          </cell>
        </row>
        <row r="116">
          <cell r="Q116">
            <v>2309.9999999999995</v>
          </cell>
        </row>
        <row r="117">
          <cell r="Q117">
            <v>1772.0000000000002</v>
          </cell>
        </row>
        <row r="118">
          <cell r="Q118">
            <v>2670</v>
          </cell>
        </row>
        <row r="119">
          <cell r="Q119">
            <v>242.16000000000031</v>
          </cell>
        </row>
        <row r="142">
          <cell r="B142">
            <v>86.908602150537618</v>
          </cell>
          <cell r="H142">
            <v>89.287634408602159</v>
          </cell>
          <cell r="N142">
            <v>88.098118279569889</v>
          </cell>
        </row>
        <row r="143">
          <cell r="B143">
            <v>89.702380952380949</v>
          </cell>
          <cell r="H143">
            <v>87.991071428571431</v>
          </cell>
          <cell r="N143">
            <v>88.84672619047619</v>
          </cell>
        </row>
        <row r="144">
          <cell r="B144">
            <v>86.774193548387117</v>
          </cell>
          <cell r="H144">
            <v>89.771505376344081</v>
          </cell>
          <cell r="N144">
            <v>88.272849462365599</v>
          </cell>
        </row>
        <row r="145">
          <cell r="B145">
            <v>99.680555555555557</v>
          </cell>
          <cell r="H145">
            <v>89.0972222222222</v>
          </cell>
          <cell r="N145">
            <v>94.388888888888886</v>
          </cell>
        </row>
        <row r="146">
          <cell r="B146">
            <v>99.247311827956977</v>
          </cell>
          <cell r="H146">
            <v>89.784946236559151</v>
          </cell>
          <cell r="N146">
            <v>94.516129032258064</v>
          </cell>
        </row>
        <row r="147">
          <cell r="B147">
            <v>99.986111111111114</v>
          </cell>
          <cell r="H147">
            <v>89.944444444444457</v>
          </cell>
          <cell r="N147">
            <v>94.965277777777786</v>
          </cell>
        </row>
        <row r="148">
          <cell r="B148">
            <v>99.959677419354847</v>
          </cell>
          <cell r="H148">
            <v>89.583333333333329</v>
          </cell>
          <cell r="N148">
            <v>94.771505376344095</v>
          </cell>
        </row>
        <row r="149">
          <cell r="B149">
            <v>99.099462365591407</v>
          </cell>
          <cell r="H149">
            <v>90</v>
          </cell>
          <cell r="N149">
            <v>94.549731182795711</v>
          </cell>
        </row>
        <row r="150">
          <cell r="B150">
            <v>86.5</v>
          </cell>
          <cell r="H150">
            <v>80.444444444444457</v>
          </cell>
          <cell r="N150">
            <v>83.472222222222229</v>
          </cell>
        </row>
        <row r="151">
          <cell r="B151">
            <v>84.489247311827967</v>
          </cell>
          <cell r="H151">
            <v>71.639784946236546</v>
          </cell>
          <cell r="N151">
            <v>78.064516129032256</v>
          </cell>
        </row>
        <row r="152">
          <cell r="B152">
            <v>91.375</v>
          </cell>
          <cell r="H152">
            <v>79.263888888888886</v>
          </cell>
          <cell r="N152">
            <v>85.319444444444443</v>
          </cell>
        </row>
        <row r="153">
          <cell r="B153">
            <v>99.91935483870968</v>
          </cell>
          <cell r="H153">
            <v>84.919354838709666</v>
          </cell>
          <cell r="N153">
            <v>92.419354838709666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73"/>
  <sheetViews>
    <sheetView tabSelected="1" zoomScale="80" zoomScaleNormal="80" workbookViewId="0">
      <pane ySplit="2" topLeftCell="A15" activePane="bottomLeft" state="frozen"/>
      <selection pane="bottomLeft" activeCell="C275" sqref="C275"/>
    </sheetView>
  </sheetViews>
  <sheetFormatPr defaultColWidth="9.140625" defaultRowHeight="15" outlineLevelRow="1" x14ac:dyDescent="0.25"/>
  <cols>
    <col min="1" max="1" width="7.140625" style="13" bestFit="1" customWidth="1"/>
    <col min="2" max="2" width="9.85546875" style="14" bestFit="1" customWidth="1"/>
    <col min="3" max="3" width="18.140625" style="15" customWidth="1"/>
    <col min="4" max="5" width="10.85546875" style="13" customWidth="1"/>
    <col min="6" max="6" width="10.85546875" style="16" customWidth="1"/>
    <col min="7" max="7" width="11.42578125" style="16" customWidth="1"/>
    <col min="8" max="8" width="12" style="16" customWidth="1"/>
    <col min="9" max="9" width="12.42578125" style="16" customWidth="1"/>
    <col min="10" max="11" width="10.85546875" style="16" customWidth="1"/>
    <col min="12" max="12" width="12.42578125" style="16" bestFit="1" customWidth="1"/>
    <col min="13" max="13" width="14.5703125" style="16" bestFit="1" customWidth="1"/>
    <col min="14" max="14" width="13.140625" style="16" customWidth="1"/>
    <col min="15" max="15" width="12" style="16" customWidth="1"/>
    <col min="16" max="17" width="11.85546875" style="16" customWidth="1"/>
    <col min="18" max="18" width="12.140625" style="16" bestFit="1" customWidth="1"/>
    <col min="19" max="19" width="13.85546875" style="16" customWidth="1"/>
    <col min="20" max="20" width="11.85546875" style="16" customWidth="1"/>
    <col min="21" max="21" width="11.5703125" style="13" customWidth="1"/>
    <col min="22" max="23" width="10.85546875" style="13" customWidth="1"/>
    <col min="24" max="24" width="7.85546875" style="16" bestFit="1" customWidth="1"/>
    <col min="25" max="25" width="6.85546875" style="13" customWidth="1"/>
    <col min="26" max="26" width="14.140625" style="13" bestFit="1" customWidth="1"/>
    <col min="27" max="27" width="7.85546875" style="16" bestFit="1" customWidth="1"/>
    <col min="28" max="28" width="6.85546875" style="13" customWidth="1"/>
    <col min="29" max="16384" width="9.140625" style="13"/>
  </cols>
  <sheetData>
    <row r="1" spans="1:28" s="6" customFormat="1" ht="60" x14ac:dyDescent="0.25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71" t="s">
        <v>20</v>
      </c>
      <c r="V1" s="71" t="s">
        <v>21</v>
      </c>
      <c r="W1" s="71" t="s">
        <v>22</v>
      </c>
      <c r="X1" s="70" t="s">
        <v>23</v>
      </c>
      <c r="Y1" s="70"/>
      <c r="Z1" s="71" t="s">
        <v>24</v>
      </c>
      <c r="AA1" s="70" t="s">
        <v>25</v>
      </c>
      <c r="AB1" s="70"/>
    </row>
    <row r="2" spans="1:28" s="42" customFormat="1" ht="29.25" customHeight="1" x14ac:dyDescent="0.25">
      <c r="B2" s="55"/>
      <c r="C2" s="11"/>
      <c r="D2" s="42" t="s">
        <v>26</v>
      </c>
      <c r="E2" s="42" t="s">
        <v>27</v>
      </c>
      <c r="F2" s="12" t="s">
        <v>28</v>
      </c>
      <c r="G2" s="12" t="s">
        <v>29</v>
      </c>
      <c r="H2" s="12" t="s">
        <v>30</v>
      </c>
      <c r="I2" s="12"/>
      <c r="J2" s="12" t="s">
        <v>31</v>
      </c>
      <c r="K2" s="12" t="s">
        <v>32</v>
      </c>
      <c r="L2" s="12" t="s">
        <v>33</v>
      </c>
      <c r="M2" s="12" t="s">
        <v>34</v>
      </c>
      <c r="N2" s="12" t="s">
        <v>35</v>
      </c>
      <c r="O2" s="12" t="s">
        <v>36</v>
      </c>
      <c r="P2" s="12" t="s">
        <v>37</v>
      </c>
      <c r="Q2" s="12" t="s">
        <v>38</v>
      </c>
      <c r="R2" s="12" t="s">
        <v>39</v>
      </c>
      <c r="S2" s="12" t="s">
        <v>40</v>
      </c>
      <c r="T2" s="12" t="s">
        <v>41</v>
      </c>
      <c r="U2" s="71"/>
      <c r="V2" s="71"/>
      <c r="W2" s="71"/>
      <c r="X2" s="12" t="s">
        <v>42</v>
      </c>
      <c r="Y2" s="42" t="s">
        <v>43</v>
      </c>
      <c r="Z2" s="71"/>
      <c r="AA2" s="12" t="s">
        <v>42</v>
      </c>
      <c r="AB2" s="42" t="s">
        <v>43</v>
      </c>
    </row>
    <row r="3" spans="1:28" hidden="1" outlineLevel="1" x14ac:dyDescent="0.25">
      <c r="A3" s="13" t="s">
        <v>44</v>
      </c>
      <c r="B3" s="14">
        <v>44927</v>
      </c>
      <c r="C3" s="15">
        <v>48935.7</v>
      </c>
      <c r="D3" s="13">
        <v>744</v>
      </c>
      <c r="E3" s="13">
        <v>95</v>
      </c>
      <c r="F3" s="43">
        <v>705.05</v>
      </c>
      <c r="G3" s="43">
        <v>23.13</v>
      </c>
      <c r="H3" s="43">
        <v>728.18</v>
      </c>
      <c r="I3" s="16">
        <f>E3*H3</f>
        <v>69177.099999999991</v>
      </c>
      <c r="J3" s="43">
        <v>0</v>
      </c>
      <c r="K3" s="43">
        <v>15.82</v>
      </c>
      <c r="L3" s="43">
        <v>0</v>
      </c>
      <c r="M3" s="43">
        <v>0</v>
      </c>
      <c r="N3" s="43">
        <v>15.82</v>
      </c>
      <c r="O3" s="16">
        <f t="shared" ref="O3:O9" si="0">(J3+M3)</f>
        <v>0</v>
      </c>
      <c r="P3" s="43">
        <v>94.76</v>
      </c>
      <c r="Q3" s="43">
        <v>0</v>
      </c>
      <c r="R3" s="43">
        <v>97.87</v>
      </c>
      <c r="S3" s="43">
        <v>69.239999999999995</v>
      </c>
      <c r="T3" s="16">
        <f t="shared" ref="T3:T9" si="1">((J3+M3)/D3)*100%</f>
        <v>0</v>
      </c>
      <c r="U3">
        <v>5</v>
      </c>
      <c r="V3">
        <v>0</v>
      </c>
      <c r="W3">
        <v>2</v>
      </c>
      <c r="X3" s="43">
        <v>0</v>
      </c>
      <c r="Y3">
        <v>0</v>
      </c>
      <c r="Z3">
        <v>0</v>
      </c>
      <c r="AA3" s="43">
        <v>0</v>
      </c>
      <c r="AB3">
        <v>0</v>
      </c>
    </row>
    <row r="4" spans="1:28" hidden="1" outlineLevel="1" x14ac:dyDescent="0.25">
      <c r="A4" s="13" t="s">
        <v>44</v>
      </c>
      <c r="B4" s="14">
        <v>44959</v>
      </c>
      <c r="C4" s="15">
        <v>43422</v>
      </c>
      <c r="D4" s="13">
        <v>672</v>
      </c>
      <c r="E4" s="13">
        <v>95</v>
      </c>
      <c r="F4" s="43">
        <v>633.75</v>
      </c>
      <c r="G4" s="43">
        <v>22.4</v>
      </c>
      <c r="H4" s="43">
        <v>656.15</v>
      </c>
      <c r="I4" s="16">
        <f t="shared" ref="I4:I9" si="2">E4*H4</f>
        <v>62334.25</v>
      </c>
      <c r="J4" s="43">
        <v>15.85</v>
      </c>
      <c r="K4" s="43">
        <v>0</v>
      </c>
      <c r="L4" s="43">
        <v>0</v>
      </c>
      <c r="M4" s="43">
        <v>0</v>
      </c>
      <c r="N4" s="43">
        <v>15.85</v>
      </c>
      <c r="O4" s="16">
        <f t="shared" si="0"/>
        <v>15.85</v>
      </c>
      <c r="P4" s="43">
        <v>94.31</v>
      </c>
      <c r="Q4" s="43">
        <v>2.36</v>
      </c>
      <c r="R4" s="43">
        <v>97.64</v>
      </c>
      <c r="S4" s="43">
        <v>68.02</v>
      </c>
      <c r="T4" s="16">
        <f t="shared" si="1"/>
        <v>2.3586309523809523E-2</v>
      </c>
      <c r="U4">
        <v>3</v>
      </c>
      <c r="V4">
        <v>1</v>
      </c>
      <c r="W4">
        <v>0</v>
      </c>
      <c r="X4" s="43">
        <v>0</v>
      </c>
      <c r="Y4">
        <v>0</v>
      </c>
      <c r="Z4">
        <v>0</v>
      </c>
      <c r="AA4" s="43">
        <v>0</v>
      </c>
      <c r="AB4">
        <v>0</v>
      </c>
    </row>
    <row r="5" spans="1:28" hidden="1" outlineLevel="1" x14ac:dyDescent="0.25">
      <c r="A5" s="13" t="s">
        <v>44</v>
      </c>
      <c r="B5" s="14">
        <v>44988</v>
      </c>
      <c r="C5" s="49">
        <v>45003.8</v>
      </c>
      <c r="D5">
        <v>744</v>
      </c>
      <c r="E5">
        <v>95</v>
      </c>
      <c r="F5" s="43">
        <v>687.48</v>
      </c>
      <c r="G5" s="43">
        <v>56.52</v>
      </c>
      <c r="H5" s="43">
        <v>744</v>
      </c>
      <c r="I5" s="16">
        <f t="shared" si="2"/>
        <v>70680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16">
        <f t="shared" si="0"/>
        <v>0</v>
      </c>
      <c r="P5" s="43">
        <v>92.4</v>
      </c>
      <c r="Q5" s="43">
        <v>0</v>
      </c>
      <c r="R5" s="43">
        <v>100</v>
      </c>
      <c r="S5" s="43">
        <v>63.67</v>
      </c>
      <c r="T5" s="16">
        <f t="shared" si="1"/>
        <v>0</v>
      </c>
      <c r="U5">
        <v>8</v>
      </c>
      <c r="V5">
        <v>0</v>
      </c>
      <c r="W5">
        <v>0</v>
      </c>
      <c r="X5" s="43">
        <v>0</v>
      </c>
      <c r="Y5">
        <v>0</v>
      </c>
      <c r="Z5">
        <v>0</v>
      </c>
      <c r="AA5" s="43">
        <v>0</v>
      </c>
      <c r="AB5">
        <v>0</v>
      </c>
    </row>
    <row r="6" spans="1:28" hidden="1" outlineLevel="1" x14ac:dyDescent="0.25">
      <c r="A6" s="13" t="s">
        <v>44</v>
      </c>
      <c r="B6" s="14">
        <v>45020</v>
      </c>
      <c r="C6" s="15">
        <v>50398.5</v>
      </c>
      <c r="D6" s="13">
        <v>720</v>
      </c>
      <c r="E6" s="13">
        <v>95</v>
      </c>
      <c r="F6" s="43">
        <v>718.97</v>
      </c>
      <c r="G6" s="43">
        <v>1.03</v>
      </c>
      <c r="H6" s="43">
        <v>720</v>
      </c>
      <c r="I6" s="16">
        <f t="shared" si="2"/>
        <v>68400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16">
        <f t="shared" si="0"/>
        <v>0</v>
      </c>
      <c r="P6" s="43">
        <v>99.86</v>
      </c>
      <c r="Q6" s="43">
        <v>0</v>
      </c>
      <c r="R6" s="43">
        <v>100</v>
      </c>
      <c r="S6" s="43">
        <v>73.680000000000007</v>
      </c>
      <c r="T6" s="16">
        <f t="shared" si="1"/>
        <v>0</v>
      </c>
      <c r="U6">
        <v>1</v>
      </c>
      <c r="V6">
        <v>0</v>
      </c>
      <c r="W6">
        <v>0</v>
      </c>
      <c r="X6" s="43">
        <v>0</v>
      </c>
      <c r="Y6">
        <v>0</v>
      </c>
      <c r="Z6">
        <v>0</v>
      </c>
      <c r="AA6" s="43">
        <v>0</v>
      </c>
      <c r="AB6">
        <v>0</v>
      </c>
    </row>
    <row r="7" spans="1:28" hidden="1" outlineLevel="1" x14ac:dyDescent="0.25">
      <c r="A7" s="13" t="s">
        <v>44</v>
      </c>
      <c r="B7" s="14">
        <v>45051</v>
      </c>
      <c r="C7" s="15">
        <v>53646.3</v>
      </c>
      <c r="D7" s="13">
        <v>744</v>
      </c>
      <c r="E7" s="13">
        <v>95</v>
      </c>
      <c r="F7" s="43">
        <v>744</v>
      </c>
      <c r="G7" s="43">
        <v>0</v>
      </c>
      <c r="H7" s="43">
        <v>744</v>
      </c>
      <c r="I7" s="16">
        <f t="shared" si="2"/>
        <v>70680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16">
        <f t="shared" si="0"/>
        <v>0</v>
      </c>
      <c r="P7" s="43">
        <v>100</v>
      </c>
      <c r="Q7" s="43">
        <v>0</v>
      </c>
      <c r="R7" s="43">
        <v>100</v>
      </c>
      <c r="S7" s="43">
        <v>75.900000000000006</v>
      </c>
      <c r="T7" s="16">
        <f t="shared" si="1"/>
        <v>0</v>
      </c>
      <c r="U7">
        <v>0</v>
      </c>
      <c r="V7">
        <v>0</v>
      </c>
      <c r="W7">
        <v>0</v>
      </c>
      <c r="X7" s="43">
        <v>0</v>
      </c>
      <c r="Y7">
        <v>0</v>
      </c>
      <c r="Z7">
        <v>0</v>
      </c>
      <c r="AA7" s="43">
        <v>0</v>
      </c>
      <c r="AB7">
        <v>0</v>
      </c>
    </row>
    <row r="8" spans="1:28" hidden="1" outlineLevel="1" x14ac:dyDescent="0.25">
      <c r="A8" s="13" t="s">
        <v>44</v>
      </c>
      <c r="B8" s="14">
        <v>45083</v>
      </c>
      <c r="C8" s="15">
        <v>49895.9</v>
      </c>
      <c r="D8" s="13">
        <v>720</v>
      </c>
      <c r="E8" s="13">
        <v>95</v>
      </c>
      <c r="F8" s="43">
        <v>719.18</v>
      </c>
      <c r="G8" s="43">
        <v>0.82</v>
      </c>
      <c r="H8" s="43">
        <v>720</v>
      </c>
      <c r="I8" s="16">
        <f t="shared" si="2"/>
        <v>68400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16">
        <f t="shared" si="0"/>
        <v>0</v>
      </c>
      <c r="P8" s="43">
        <v>99.89</v>
      </c>
      <c r="Q8" s="43">
        <v>0</v>
      </c>
      <c r="R8" s="43">
        <v>100</v>
      </c>
      <c r="S8" s="43">
        <v>72.95</v>
      </c>
      <c r="T8" s="16">
        <f t="shared" si="1"/>
        <v>0</v>
      </c>
      <c r="U8">
        <v>1</v>
      </c>
      <c r="V8">
        <v>0</v>
      </c>
      <c r="W8">
        <v>0</v>
      </c>
      <c r="X8" s="43">
        <v>0</v>
      </c>
      <c r="Y8">
        <v>0</v>
      </c>
      <c r="Z8">
        <v>0</v>
      </c>
      <c r="AA8" s="43">
        <v>0</v>
      </c>
      <c r="AB8">
        <v>0</v>
      </c>
    </row>
    <row r="9" spans="1:28" hidden="1" outlineLevel="1" x14ac:dyDescent="0.25">
      <c r="A9" s="13" t="s">
        <v>44</v>
      </c>
      <c r="B9" s="14">
        <v>45114</v>
      </c>
      <c r="C9" s="15">
        <v>54930.7</v>
      </c>
      <c r="D9" s="13">
        <v>744</v>
      </c>
      <c r="E9" s="13">
        <v>95</v>
      </c>
      <c r="F9" s="43">
        <v>740.48</v>
      </c>
      <c r="G9" s="43">
        <v>3.52</v>
      </c>
      <c r="H9" s="43">
        <v>744</v>
      </c>
      <c r="I9" s="16">
        <f t="shared" si="2"/>
        <v>70680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16">
        <f t="shared" si="0"/>
        <v>0</v>
      </c>
      <c r="P9" s="43">
        <v>99.53</v>
      </c>
      <c r="Q9" s="43">
        <v>0</v>
      </c>
      <c r="R9" s="43">
        <v>100</v>
      </c>
      <c r="S9" s="43">
        <v>77.72</v>
      </c>
      <c r="T9" s="16">
        <f t="shared" si="1"/>
        <v>0</v>
      </c>
      <c r="U9">
        <v>4</v>
      </c>
      <c r="V9">
        <v>0</v>
      </c>
      <c r="W9">
        <v>0</v>
      </c>
      <c r="X9" s="43">
        <v>0</v>
      </c>
      <c r="Y9">
        <v>0</v>
      </c>
      <c r="Z9">
        <v>0</v>
      </c>
      <c r="AA9" s="43">
        <v>0</v>
      </c>
      <c r="AB9">
        <v>0</v>
      </c>
    </row>
    <row r="10" spans="1:28" hidden="1" outlineLevel="1" x14ac:dyDescent="0.25">
      <c r="A10" s="13" t="s">
        <v>44</v>
      </c>
      <c r="B10" s="14">
        <v>44781</v>
      </c>
      <c r="C10" s="15">
        <v>56589.4</v>
      </c>
      <c r="D10" s="13">
        <v>744</v>
      </c>
      <c r="E10" s="13">
        <v>95</v>
      </c>
      <c r="F10" s="43">
        <v>727.68</v>
      </c>
      <c r="G10" s="43">
        <v>16.32</v>
      </c>
      <c r="H10" s="43">
        <v>744</v>
      </c>
      <c r="I10" s="16">
        <f t="shared" ref="I4:I14" si="3">E10*H10</f>
        <v>70680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16">
        <f t="shared" ref="O3:O14" si="4">(J10+M10)</f>
        <v>0</v>
      </c>
      <c r="P10" s="43">
        <v>97.81</v>
      </c>
      <c r="Q10" s="43">
        <v>0</v>
      </c>
      <c r="R10" s="43">
        <v>100</v>
      </c>
      <c r="S10" s="43">
        <v>80.06</v>
      </c>
      <c r="T10" s="16">
        <f t="shared" ref="T3:T14" si="5">((J10+M10)/D10)*100%</f>
        <v>0</v>
      </c>
      <c r="U10">
        <v>3</v>
      </c>
      <c r="V10">
        <v>0</v>
      </c>
      <c r="W10">
        <v>0</v>
      </c>
      <c r="X10" s="43">
        <v>0</v>
      </c>
      <c r="Y10">
        <v>0</v>
      </c>
      <c r="Z10">
        <v>0</v>
      </c>
      <c r="AA10" s="43">
        <v>0</v>
      </c>
      <c r="AB10">
        <v>0</v>
      </c>
    </row>
    <row r="11" spans="1:28" hidden="1" outlineLevel="1" x14ac:dyDescent="0.25">
      <c r="A11" s="13" t="s">
        <v>44</v>
      </c>
      <c r="B11" s="14">
        <v>44813</v>
      </c>
      <c r="C11" s="15">
        <v>18560.7</v>
      </c>
      <c r="D11" s="13">
        <v>720</v>
      </c>
      <c r="E11" s="13">
        <v>95</v>
      </c>
      <c r="F11" s="43">
        <v>249.23</v>
      </c>
      <c r="G11" s="43">
        <v>179.72</v>
      </c>
      <c r="H11" s="43">
        <v>428.95</v>
      </c>
      <c r="I11" s="16">
        <f t="shared" si="3"/>
        <v>40750.25</v>
      </c>
      <c r="J11" s="43">
        <v>0</v>
      </c>
      <c r="K11" s="43">
        <v>291.05</v>
      </c>
      <c r="L11" s="43">
        <v>0</v>
      </c>
      <c r="M11" s="43">
        <v>0</v>
      </c>
      <c r="N11" s="43">
        <v>291.05</v>
      </c>
      <c r="O11" s="16">
        <f t="shared" si="4"/>
        <v>0</v>
      </c>
      <c r="P11" s="43">
        <v>34.619999999999997</v>
      </c>
      <c r="Q11" s="43">
        <v>0</v>
      </c>
      <c r="R11" s="43">
        <v>59.58</v>
      </c>
      <c r="S11" s="43">
        <v>27.14</v>
      </c>
      <c r="T11" s="16">
        <f t="shared" si="5"/>
        <v>0</v>
      </c>
      <c r="U11">
        <v>15</v>
      </c>
      <c r="V11">
        <v>0</v>
      </c>
      <c r="W11">
        <v>1</v>
      </c>
      <c r="X11" s="43">
        <v>0</v>
      </c>
      <c r="Y11">
        <v>0</v>
      </c>
      <c r="Z11">
        <v>0</v>
      </c>
      <c r="AA11" s="43">
        <v>0</v>
      </c>
      <c r="AB11">
        <v>0</v>
      </c>
    </row>
    <row r="12" spans="1:28" hidden="1" outlineLevel="1" x14ac:dyDescent="0.25">
      <c r="A12" s="13" t="s">
        <v>44</v>
      </c>
      <c r="B12" s="14">
        <v>44844</v>
      </c>
      <c r="C12" s="15">
        <v>43479.8</v>
      </c>
      <c r="D12" s="13">
        <v>744</v>
      </c>
      <c r="E12" s="13">
        <v>95</v>
      </c>
      <c r="F12" s="43">
        <v>628</v>
      </c>
      <c r="G12" s="43">
        <v>116</v>
      </c>
      <c r="H12" s="43">
        <v>744</v>
      </c>
      <c r="I12" s="16">
        <f t="shared" si="3"/>
        <v>70680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16">
        <f t="shared" si="4"/>
        <v>0</v>
      </c>
      <c r="P12" s="43">
        <v>84.41</v>
      </c>
      <c r="Q12" s="43">
        <v>0</v>
      </c>
      <c r="R12" s="43">
        <v>100</v>
      </c>
      <c r="S12" s="43">
        <v>61.52</v>
      </c>
      <c r="T12" s="16">
        <f t="shared" si="5"/>
        <v>0</v>
      </c>
      <c r="U12">
        <v>21</v>
      </c>
      <c r="V12">
        <v>0</v>
      </c>
      <c r="W12">
        <v>0</v>
      </c>
      <c r="X12" s="43">
        <v>0</v>
      </c>
      <c r="Y12">
        <v>0</v>
      </c>
      <c r="Z12">
        <v>0</v>
      </c>
      <c r="AA12" s="43">
        <v>0</v>
      </c>
      <c r="AB12">
        <v>0</v>
      </c>
    </row>
    <row r="13" spans="1:28" hidden="1" outlineLevel="1" x14ac:dyDescent="0.25">
      <c r="A13" s="13" t="s">
        <v>44</v>
      </c>
      <c r="B13" s="14">
        <v>44876</v>
      </c>
      <c r="C13" s="15">
        <v>42312.9</v>
      </c>
      <c r="D13" s="13">
        <v>720</v>
      </c>
      <c r="E13" s="13">
        <v>95</v>
      </c>
      <c r="F13" s="43">
        <v>553.1</v>
      </c>
      <c r="G13" s="43">
        <v>156.9</v>
      </c>
      <c r="H13" s="43">
        <v>710</v>
      </c>
      <c r="I13" s="16">
        <f t="shared" si="3"/>
        <v>67450</v>
      </c>
      <c r="J13" s="43">
        <v>0.65</v>
      </c>
      <c r="K13" s="43">
        <v>9.35</v>
      </c>
      <c r="L13" s="43">
        <v>0</v>
      </c>
      <c r="M13" s="43">
        <v>0</v>
      </c>
      <c r="N13" s="43">
        <v>10</v>
      </c>
      <c r="O13" s="16">
        <f t="shared" si="4"/>
        <v>0.65</v>
      </c>
      <c r="P13" s="43">
        <v>76.819999999999993</v>
      </c>
      <c r="Q13" s="43">
        <v>0.09</v>
      </c>
      <c r="R13" s="43">
        <v>98.61</v>
      </c>
      <c r="S13" s="43">
        <v>61.86</v>
      </c>
      <c r="T13" s="16">
        <f t="shared" si="5"/>
        <v>9.0277777777777784E-4</v>
      </c>
      <c r="U13">
        <v>23</v>
      </c>
      <c r="V13">
        <v>1</v>
      </c>
      <c r="W13">
        <v>1</v>
      </c>
      <c r="X13" s="43">
        <v>0</v>
      </c>
      <c r="Y13">
        <v>0</v>
      </c>
      <c r="Z13">
        <v>0</v>
      </c>
      <c r="AA13" s="43">
        <v>0</v>
      </c>
      <c r="AB13">
        <v>0</v>
      </c>
    </row>
    <row r="14" spans="1:28" hidden="1" outlineLevel="1" x14ac:dyDescent="0.25">
      <c r="A14" s="13" t="s">
        <v>44</v>
      </c>
      <c r="B14" s="14">
        <v>44907</v>
      </c>
      <c r="C14" s="15">
        <v>48997</v>
      </c>
      <c r="D14" s="13">
        <v>744</v>
      </c>
      <c r="E14" s="13">
        <v>95</v>
      </c>
      <c r="F14" s="43">
        <v>635.52</v>
      </c>
      <c r="G14" s="43">
        <v>108.48</v>
      </c>
      <c r="H14" s="43">
        <v>744</v>
      </c>
      <c r="I14" s="16">
        <f t="shared" si="3"/>
        <v>70680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16">
        <f t="shared" si="4"/>
        <v>0</v>
      </c>
      <c r="P14" s="43">
        <v>85.42</v>
      </c>
      <c r="Q14" s="43">
        <v>0</v>
      </c>
      <c r="R14" s="43">
        <v>100</v>
      </c>
      <c r="S14" s="43">
        <v>69.319999999999993</v>
      </c>
      <c r="T14" s="16">
        <f t="shared" si="5"/>
        <v>0</v>
      </c>
      <c r="U14">
        <v>8</v>
      </c>
      <c r="V14">
        <v>0</v>
      </c>
      <c r="W14">
        <v>0</v>
      </c>
      <c r="X14" s="43">
        <v>0</v>
      </c>
      <c r="Y14">
        <v>0</v>
      </c>
      <c r="Z14">
        <v>0</v>
      </c>
      <c r="AA14" s="43">
        <v>0</v>
      </c>
      <c r="AB14">
        <v>0</v>
      </c>
    </row>
    <row r="15" spans="1:28" s="1" customFormat="1" collapsed="1" x14ac:dyDescent="0.25">
      <c r="A15" s="1" t="s">
        <v>44</v>
      </c>
      <c r="B15" s="4" t="s">
        <v>45</v>
      </c>
      <c r="C15" s="5">
        <f>SUM(C3:C14)</f>
        <v>556172.70000000007</v>
      </c>
      <c r="D15" s="1">
        <f>SUM(D3:D14)</f>
        <v>8760</v>
      </c>
      <c r="E15" s="2">
        <f>AVERAGE(E3:E14)</f>
        <v>95</v>
      </c>
      <c r="F15" s="3">
        <f t="shared" ref="F15:O15" si="6">SUM(F3:F14)</f>
        <v>7742.4400000000005</v>
      </c>
      <c r="G15" s="3">
        <f t="shared" si="6"/>
        <v>684.84</v>
      </c>
      <c r="H15" s="3">
        <f t="shared" si="6"/>
        <v>8427.2799999999988</v>
      </c>
      <c r="I15" s="3">
        <f>SUM(I3:I14)</f>
        <v>800591.6</v>
      </c>
      <c r="J15" s="3">
        <f t="shared" si="6"/>
        <v>16.5</v>
      </c>
      <c r="K15" s="3">
        <f t="shared" si="6"/>
        <v>316.22000000000003</v>
      </c>
      <c r="L15" s="3">
        <f t="shared" si="6"/>
        <v>0</v>
      </c>
      <c r="M15" s="3">
        <f t="shared" si="6"/>
        <v>0</v>
      </c>
      <c r="N15" s="3">
        <f t="shared" si="6"/>
        <v>332.72</v>
      </c>
      <c r="O15" s="3">
        <f t="shared" si="6"/>
        <v>16.5</v>
      </c>
      <c r="P15" s="3">
        <f>AVERAGE(P3:P14)</f>
        <v>88.319166666666661</v>
      </c>
      <c r="Q15" s="3">
        <f>AVERAGE(Q3:Q14)</f>
        <v>0.20416666666666664</v>
      </c>
      <c r="R15" s="3">
        <f>AVERAGE(R3:R14)</f>
        <v>96.141666666666666</v>
      </c>
      <c r="S15" s="3">
        <f>AVERAGE(S3:S14)</f>
        <v>66.756666666666661</v>
      </c>
      <c r="T15" s="3">
        <f>AVERAGE(T3:T14)</f>
        <v>2.0407572751322748E-3</v>
      </c>
      <c r="U15" s="1">
        <f t="shared" ref="U15:AB15" si="7">SUM(U3:U14)</f>
        <v>92</v>
      </c>
      <c r="V15" s="1">
        <f t="shared" si="7"/>
        <v>2</v>
      </c>
      <c r="W15" s="1">
        <f t="shared" si="7"/>
        <v>4</v>
      </c>
      <c r="X15" s="3">
        <f t="shared" si="7"/>
        <v>0</v>
      </c>
      <c r="Y15" s="1">
        <f t="shared" si="7"/>
        <v>0</v>
      </c>
      <c r="Z15" s="1">
        <f t="shared" si="7"/>
        <v>0</v>
      </c>
      <c r="AA15" s="3">
        <f t="shared" si="7"/>
        <v>0</v>
      </c>
      <c r="AB15" s="1">
        <f t="shared" si="7"/>
        <v>0</v>
      </c>
    </row>
    <row r="16" spans="1:28" hidden="1" outlineLevel="1" x14ac:dyDescent="0.25">
      <c r="A16" s="13" t="s">
        <v>46</v>
      </c>
      <c r="B16" s="14">
        <v>44927</v>
      </c>
      <c r="C16" s="15">
        <v>41192.800000000003</v>
      </c>
      <c r="D16" s="13">
        <v>744</v>
      </c>
      <c r="E16" s="13">
        <v>95</v>
      </c>
      <c r="F16" s="43">
        <v>574.22</v>
      </c>
      <c r="G16" s="43">
        <v>160.78</v>
      </c>
      <c r="H16" s="43">
        <v>735</v>
      </c>
      <c r="I16" s="16">
        <f>E16*H16</f>
        <v>69825</v>
      </c>
      <c r="J16" s="43">
        <v>0</v>
      </c>
      <c r="K16" s="43">
        <v>9</v>
      </c>
      <c r="L16" s="43">
        <v>0</v>
      </c>
      <c r="M16" s="43">
        <v>0</v>
      </c>
      <c r="N16" s="43">
        <v>9</v>
      </c>
      <c r="O16" s="16">
        <f t="shared" ref="O16:O22" si="8">(J16+M16)</f>
        <v>0</v>
      </c>
      <c r="P16" s="43">
        <v>77.180000000000007</v>
      </c>
      <c r="Q16" s="43">
        <v>0</v>
      </c>
      <c r="R16" s="43">
        <v>98.79</v>
      </c>
      <c r="S16" s="43">
        <v>58.28</v>
      </c>
      <c r="T16" s="16">
        <f t="shared" ref="T16:T22" si="9">((J16+M16)/D16)*100%</f>
        <v>0</v>
      </c>
      <c r="U16">
        <v>24</v>
      </c>
      <c r="V16">
        <v>0</v>
      </c>
      <c r="W16">
        <v>1</v>
      </c>
      <c r="X16" s="43">
        <v>0</v>
      </c>
      <c r="Y16">
        <v>0</v>
      </c>
      <c r="Z16">
        <v>0</v>
      </c>
      <c r="AA16" s="43">
        <v>0</v>
      </c>
      <c r="AB16">
        <v>0</v>
      </c>
    </row>
    <row r="17" spans="1:28" hidden="1" outlineLevel="1" x14ac:dyDescent="0.25">
      <c r="A17" s="13" t="s">
        <v>46</v>
      </c>
      <c r="B17" s="14">
        <v>44959</v>
      </c>
      <c r="C17" s="15">
        <v>40486.1</v>
      </c>
      <c r="D17" s="13">
        <v>672</v>
      </c>
      <c r="E17" s="13">
        <v>95</v>
      </c>
      <c r="F17" s="43">
        <v>560.22</v>
      </c>
      <c r="G17" s="43">
        <v>95.93</v>
      </c>
      <c r="H17" s="43">
        <v>656.15</v>
      </c>
      <c r="I17" s="16">
        <f t="shared" ref="I17:I22" si="10">E17*H17</f>
        <v>62334.25</v>
      </c>
      <c r="J17" s="43">
        <v>15.85</v>
      </c>
      <c r="K17" s="43">
        <v>0</v>
      </c>
      <c r="L17" s="43">
        <v>0</v>
      </c>
      <c r="M17" s="43">
        <v>0</v>
      </c>
      <c r="N17" s="43">
        <v>15.85</v>
      </c>
      <c r="O17" s="16">
        <f t="shared" si="8"/>
        <v>15.85</v>
      </c>
      <c r="P17" s="43">
        <v>83.37</v>
      </c>
      <c r="Q17" s="43">
        <v>2.36</v>
      </c>
      <c r="R17" s="43">
        <v>97.64</v>
      </c>
      <c r="S17" s="43">
        <v>63.42</v>
      </c>
      <c r="T17" s="16">
        <f t="shared" si="9"/>
        <v>2.3586309523809523E-2</v>
      </c>
      <c r="U17">
        <v>19</v>
      </c>
      <c r="V17">
        <v>1</v>
      </c>
      <c r="W17">
        <v>0</v>
      </c>
      <c r="X17" s="43">
        <v>0</v>
      </c>
      <c r="Y17">
        <v>0</v>
      </c>
      <c r="Z17">
        <v>0</v>
      </c>
      <c r="AA17" s="43">
        <v>0</v>
      </c>
      <c r="AB17">
        <v>0</v>
      </c>
    </row>
    <row r="18" spans="1:28" hidden="1" outlineLevel="1" x14ac:dyDescent="0.25">
      <c r="A18" s="13" t="s">
        <v>46</v>
      </c>
      <c r="B18" s="14">
        <v>44988</v>
      </c>
      <c r="C18" s="49">
        <v>38691.1</v>
      </c>
      <c r="D18">
        <v>744</v>
      </c>
      <c r="E18">
        <v>95</v>
      </c>
      <c r="F18" s="43">
        <v>552.4</v>
      </c>
      <c r="G18" s="43">
        <v>191.6</v>
      </c>
      <c r="H18" s="43">
        <v>744</v>
      </c>
      <c r="I18" s="16">
        <f t="shared" si="10"/>
        <v>70680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16">
        <f t="shared" si="8"/>
        <v>0</v>
      </c>
      <c r="P18" s="43">
        <v>74.25</v>
      </c>
      <c r="Q18" s="43">
        <v>0</v>
      </c>
      <c r="R18" s="43">
        <v>100</v>
      </c>
      <c r="S18" s="43">
        <v>54.74</v>
      </c>
      <c r="T18" s="16">
        <f t="shared" si="9"/>
        <v>0</v>
      </c>
      <c r="U18">
        <v>16</v>
      </c>
      <c r="V18">
        <v>0</v>
      </c>
      <c r="W18">
        <v>0</v>
      </c>
      <c r="X18" s="43">
        <v>0</v>
      </c>
      <c r="Y18">
        <v>0</v>
      </c>
      <c r="Z18">
        <v>0</v>
      </c>
      <c r="AA18" s="43">
        <v>0</v>
      </c>
      <c r="AB18">
        <v>0</v>
      </c>
    </row>
    <row r="19" spans="1:28" hidden="1" outlineLevel="1" x14ac:dyDescent="0.25">
      <c r="A19" s="13" t="s">
        <v>46</v>
      </c>
      <c r="B19" s="14">
        <v>45020</v>
      </c>
      <c r="C19" s="15">
        <v>21784.7</v>
      </c>
      <c r="D19" s="13">
        <v>720</v>
      </c>
      <c r="E19" s="13">
        <v>95</v>
      </c>
      <c r="F19" s="43">
        <v>280.82</v>
      </c>
      <c r="G19" s="43">
        <v>429.18</v>
      </c>
      <c r="H19" s="43">
        <v>710</v>
      </c>
      <c r="I19" s="16">
        <f t="shared" si="10"/>
        <v>67450</v>
      </c>
      <c r="J19" s="43">
        <v>0</v>
      </c>
      <c r="K19" s="43">
        <v>0</v>
      </c>
      <c r="L19" s="43">
        <v>0</v>
      </c>
      <c r="M19" s="43">
        <v>10</v>
      </c>
      <c r="N19" s="43">
        <v>10</v>
      </c>
      <c r="O19" s="16">
        <f t="shared" si="8"/>
        <v>10</v>
      </c>
      <c r="P19" s="43">
        <v>39</v>
      </c>
      <c r="Q19" s="43">
        <v>0</v>
      </c>
      <c r="R19" s="43">
        <v>98.61</v>
      </c>
      <c r="S19" s="43">
        <v>31.85</v>
      </c>
      <c r="T19" s="16">
        <f t="shared" si="9"/>
        <v>1.3888888888888888E-2</v>
      </c>
      <c r="U19">
        <v>3</v>
      </c>
      <c r="V19">
        <v>0</v>
      </c>
      <c r="W19">
        <v>0</v>
      </c>
      <c r="X19" s="43">
        <v>0</v>
      </c>
      <c r="Y19">
        <v>0</v>
      </c>
      <c r="Z19">
        <v>1</v>
      </c>
      <c r="AA19" s="43">
        <v>0</v>
      </c>
      <c r="AB19">
        <v>0</v>
      </c>
    </row>
    <row r="20" spans="1:28" hidden="1" outlineLevel="1" x14ac:dyDescent="0.25">
      <c r="A20" s="13" t="s">
        <v>46</v>
      </c>
      <c r="B20" s="14">
        <v>45051</v>
      </c>
      <c r="C20" s="15">
        <v>53506.400000000001</v>
      </c>
      <c r="D20" s="13">
        <v>744</v>
      </c>
      <c r="E20" s="13">
        <v>95</v>
      </c>
      <c r="F20" s="43">
        <v>734.9</v>
      </c>
      <c r="G20" s="43">
        <v>7.0000000000000007E-2</v>
      </c>
      <c r="H20" s="43">
        <v>734.97</v>
      </c>
      <c r="I20" s="16">
        <f t="shared" si="10"/>
        <v>69822.150000000009</v>
      </c>
      <c r="J20" s="43">
        <v>0</v>
      </c>
      <c r="K20" s="43">
        <v>0</v>
      </c>
      <c r="L20" s="43">
        <v>0</v>
      </c>
      <c r="M20" s="43">
        <v>9.0299999999999994</v>
      </c>
      <c r="N20" s="43">
        <v>9.0299999999999994</v>
      </c>
      <c r="O20" s="16">
        <f t="shared" si="8"/>
        <v>9.0299999999999994</v>
      </c>
      <c r="P20" s="43">
        <v>98.78</v>
      </c>
      <c r="Q20" s="43">
        <v>0</v>
      </c>
      <c r="R20" s="43">
        <v>98.79</v>
      </c>
      <c r="S20" s="43">
        <v>75.7</v>
      </c>
      <c r="T20" s="16">
        <f t="shared" si="9"/>
        <v>1.2137096774193548E-2</v>
      </c>
      <c r="U20">
        <v>2</v>
      </c>
      <c r="V20">
        <v>0</v>
      </c>
      <c r="W20">
        <v>0</v>
      </c>
      <c r="X20" s="43">
        <v>0</v>
      </c>
      <c r="Y20">
        <v>0</v>
      </c>
      <c r="Z20">
        <v>1</v>
      </c>
      <c r="AA20" s="43">
        <v>0</v>
      </c>
      <c r="AB20">
        <v>0</v>
      </c>
    </row>
    <row r="21" spans="1:28" hidden="1" outlineLevel="1" x14ac:dyDescent="0.25">
      <c r="A21" s="13" t="s">
        <v>46</v>
      </c>
      <c r="B21" s="14">
        <v>45083</v>
      </c>
      <c r="C21" s="15">
        <v>50126.9</v>
      </c>
      <c r="D21" s="13">
        <v>720</v>
      </c>
      <c r="E21" s="13">
        <v>95</v>
      </c>
      <c r="F21" s="43">
        <v>709.15</v>
      </c>
      <c r="G21" s="43">
        <v>10.85</v>
      </c>
      <c r="H21" s="43">
        <v>720</v>
      </c>
      <c r="I21" s="16">
        <f t="shared" si="10"/>
        <v>68400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16">
        <f t="shared" si="8"/>
        <v>0</v>
      </c>
      <c r="P21" s="43">
        <v>98.49</v>
      </c>
      <c r="Q21" s="43">
        <v>0</v>
      </c>
      <c r="R21" s="43">
        <v>100</v>
      </c>
      <c r="S21" s="43">
        <v>73.290000000000006</v>
      </c>
      <c r="T21" s="16">
        <f t="shared" si="9"/>
        <v>0</v>
      </c>
      <c r="U21">
        <v>6</v>
      </c>
      <c r="V21">
        <v>0</v>
      </c>
      <c r="W21">
        <v>0</v>
      </c>
      <c r="X21" s="43">
        <v>0</v>
      </c>
      <c r="Y21">
        <v>0</v>
      </c>
      <c r="Z21">
        <v>0</v>
      </c>
      <c r="AA21" s="43">
        <v>0</v>
      </c>
      <c r="AB21">
        <v>0</v>
      </c>
    </row>
    <row r="22" spans="1:28" hidden="1" outlineLevel="1" x14ac:dyDescent="0.25">
      <c r="A22" s="13" t="s">
        <v>46</v>
      </c>
      <c r="B22" s="14">
        <v>45114</v>
      </c>
      <c r="C22" s="15">
        <v>50332.4</v>
      </c>
      <c r="D22" s="13">
        <v>744</v>
      </c>
      <c r="E22" s="13">
        <v>95</v>
      </c>
      <c r="F22" s="43">
        <v>689.18</v>
      </c>
      <c r="G22" s="43">
        <v>54.82</v>
      </c>
      <c r="H22" s="43">
        <v>744</v>
      </c>
      <c r="I22" s="16">
        <f t="shared" si="10"/>
        <v>70680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16">
        <f t="shared" si="8"/>
        <v>0</v>
      </c>
      <c r="P22" s="43">
        <v>92.63</v>
      </c>
      <c r="Q22" s="43">
        <v>0</v>
      </c>
      <c r="R22" s="43">
        <v>100</v>
      </c>
      <c r="S22" s="43">
        <v>71.209999999999994</v>
      </c>
      <c r="T22" s="16">
        <f t="shared" si="9"/>
        <v>0</v>
      </c>
      <c r="U22">
        <v>29</v>
      </c>
      <c r="V22">
        <v>0</v>
      </c>
      <c r="W22">
        <v>0</v>
      </c>
      <c r="X22" s="43">
        <v>0</v>
      </c>
      <c r="Y22">
        <v>0</v>
      </c>
      <c r="Z22">
        <v>0</v>
      </c>
      <c r="AA22" s="43">
        <v>0</v>
      </c>
      <c r="AB22">
        <v>0</v>
      </c>
    </row>
    <row r="23" spans="1:28" hidden="1" outlineLevel="1" x14ac:dyDescent="0.25">
      <c r="A23" s="13" t="s">
        <v>46</v>
      </c>
      <c r="B23" s="14">
        <v>44781</v>
      </c>
      <c r="C23" s="15">
        <v>54370.1</v>
      </c>
      <c r="D23" s="13">
        <v>744</v>
      </c>
      <c r="E23" s="13">
        <v>95</v>
      </c>
      <c r="F23" s="43">
        <v>738.42</v>
      </c>
      <c r="G23" s="43">
        <v>5.58</v>
      </c>
      <c r="H23" s="43">
        <v>744</v>
      </c>
      <c r="I23" s="16">
        <f t="shared" ref="I17:I27" si="11">E23*H23</f>
        <v>70680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16">
        <f t="shared" ref="O16:O27" si="12">(J23+M23)</f>
        <v>0</v>
      </c>
      <c r="P23" s="43">
        <v>99.25</v>
      </c>
      <c r="Q23" s="43">
        <v>0</v>
      </c>
      <c r="R23" s="43">
        <v>100</v>
      </c>
      <c r="S23" s="43">
        <v>76.92</v>
      </c>
      <c r="T23" s="16">
        <f t="shared" ref="T16:T27" si="13">((J23+M23)/D23)*100%</f>
        <v>0</v>
      </c>
      <c r="U23">
        <v>2</v>
      </c>
      <c r="V23">
        <v>0</v>
      </c>
      <c r="W23">
        <v>0</v>
      </c>
      <c r="X23" s="43">
        <v>0</v>
      </c>
      <c r="Y23">
        <v>0</v>
      </c>
      <c r="Z23">
        <v>0</v>
      </c>
      <c r="AA23" s="43">
        <v>0</v>
      </c>
      <c r="AB23">
        <v>0</v>
      </c>
    </row>
    <row r="24" spans="1:28" hidden="1" outlineLevel="1" x14ac:dyDescent="0.25">
      <c r="A24" s="13" t="s">
        <v>46</v>
      </c>
      <c r="B24" s="14">
        <v>44813</v>
      </c>
      <c r="C24" s="15">
        <v>11831.6</v>
      </c>
      <c r="D24" s="13">
        <v>720</v>
      </c>
      <c r="E24" s="13">
        <v>95</v>
      </c>
      <c r="F24" s="43">
        <v>167.05</v>
      </c>
      <c r="G24" s="43">
        <v>103.18</v>
      </c>
      <c r="H24" s="43">
        <v>270.23</v>
      </c>
      <c r="I24" s="16">
        <f t="shared" si="11"/>
        <v>25671.850000000002</v>
      </c>
      <c r="J24" s="43">
        <v>0</v>
      </c>
      <c r="K24" s="43">
        <v>273.77</v>
      </c>
      <c r="L24" s="43">
        <v>176</v>
      </c>
      <c r="M24" s="43">
        <v>0</v>
      </c>
      <c r="N24" s="43">
        <v>449.77</v>
      </c>
      <c r="O24" s="16">
        <f t="shared" si="12"/>
        <v>0</v>
      </c>
      <c r="P24" s="43">
        <v>23.2</v>
      </c>
      <c r="Q24" s="43">
        <v>0</v>
      </c>
      <c r="R24" s="43">
        <v>37.53</v>
      </c>
      <c r="S24" s="43">
        <v>17.3</v>
      </c>
      <c r="T24" s="16">
        <f t="shared" si="13"/>
        <v>0</v>
      </c>
      <c r="U24">
        <v>13</v>
      </c>
      <c r="V24">
        <v>0</v>
      </c>
      <c r="W24">
        <v>1</v>
      </c>
      <c r="X24" s="43">
        <v>176</v>
      </c>
      <c r="Y24">
        <v>1</v>
      </c>
      <c r="Z24">
        <v>0</v>
      </c>
      <c r="AA24" s="43">
        <v>0</v>
      </c>
      <c r="AB24">
        <v>0</v>
      </c>
    </row>
    <row r="25" spans="1:28" hidden="1" outlineLevel="1" x14ac:dyDescent="0.25">
      <c r="A25" s="13" t="s">
        <v>46</v>
      </c>
      <c r="B25" s="14">
        <v>44844</v>
      </c>
      <c r="C25" s="15">
        <v>31249.200000000001</v>
      </c>
      <c r="D25" s="13">
        <v>744</v>
      </c>
      <c r="E25" s="13">
        <v>95</v>
      </c>
      <c r="F25" s="43">
        <v>428.57</v>
      </c>
      <c r="G25" s="43">
        <v>35.6</v>
      </c>
      <c r="H25" s="43">
        <v>464.17</v>
      </c>
      <c r="I25" s="16">
        <f t="shared" si="11"/>
        <v>44096.15</v>
      </c>
      <c r="J25" s="43">
        <v>0</v>
      </c>
      <c r="K25" s="43">
        <v>0</v>
      </c>
      <c r="L25" s="43">
        <v>279.83</v>
      </c>
      <c r="M25" s="43">
        <v>0</v>
      </c>
      <c r="N25" s="43">
        <v>279.83</v>
      </c>
      <c r="O25" s="16">
        <f t="shared" si="12"/>
        <v>0</v>
      </c>
      <c r="P25" s="43">
        <v>57.6</v>
      </c>
      <c r="Q25" s="43">
        <v>0</v>
      </c>
      <c r="R25" s="43">
        <v>62.39</v>
      </c>
      <c r="S25" s="43">
        <v>44.21</v>
      </c>
      <c r="T25" s="16">
        <f t="shared" si="13"/>
        <v>0</v>
      </c>
      <c r="U25">
        <v>6</v>
      </c>
      <c r="V25">
        <v>0</v>
      </c>
      <c r="W25">
        <v>0</v>
      </c>
      <c r="X25" s="43">
        <v>279.83</v>
      </c>
      <c r="Y25">
        <v>1</v>
      </c>
      <c r="Z25">
        <v>0</v>
      </c>
      <c r="AA25" s="43">
        <v>0</v>
      </c>
      <c r="AB25">
        <v>0</v>
      </c>
    </row>
    <row r="26" spans="1:28" hidden="1" outlineLevel="1" x14ac:dyDescent="0.25">
      <c r="A26" s="13" t="s">
        <v>46</v>
      </c>
      <c r="B26" s="14">
        <v>44876</v>
      </c>
      <c r="C26" s="15">
        <v>49555.7</v>
      </c>
      <c r="D26" s="13">
        <v>720</v>
      </c>
      <c r="E26" s="13">
        <v>95</v>
      </c>
      <c r="F26" s="43">
        <v>653.79999999999995</v>
      </c>
      <c r="G26" s="43">
        <v>58.57</v>
      </c>
      <c r="H26" s="43">
        <v>712.37</v>
      </c>
      <c r="I26" s="16">
        <f t="shared" si="11"/>
        <v>67675.149999999994</v>
      </c>
      <c r="J26" s="43">
        <v>0.65</v>
      </c>
      <c r="K26" s="43">
        <v>6.98</v>
      </c>
      <c r="L26" s="43">
        <v>0</v>
      </c>
      <c r="M26" s="43">
        <v>0</v>
      </c>
      <c r="N26" s="43">
        <v>7.63</v>
      </c>
      <c r="O26" s="16">
        <f t="shared" si="12"/>
        <v>0.65</v>
      </c>
      <c r="P26" s="43">
        <v>90.81</v>
      </c>
      <c r="Q26" s="43">
        <v>0.09</v>
      </c>
      <c r="R26" s="43">
        <v>98.94</v>
      </c>
      <c r="S26" s="43">
        <v>72.45</v>
      </c>
      <c r="T26" s="16">
        <f t="shared" si="13"/>
        <v>9.0277777777777784E-4</v>
      </c>
      <c r="U26">
        <v>9</v>
      </c>
      <c r="V26">
        <v>1</v>
      </c>
      <c r="W26">
        <v>1</v>
      </c>
      <c r="X26" s="43">
        <v>0</v>
      </c>
      <c r="Y26">
        <v>0</v>
      </c>
      <c r="Z26">
        <v>0</v>
      </c>
      <c r="AA26" s="43">
        <v>0</v>
      </c>
      <c r="AB26">
        <v>0</v>
      </c>
    </row>
    <row r="27" spans="1:28" hidden="1" outlineLevel="1" x14ac:dyDescent="0.25">
      <c r="A27" s="13" t="s">
        <v>46</v>
      </c>
      <c r="B27" s="14">
        <v>44907</v>
      </c>
      <c r="C27" s="15">
        <v>53736.6</v>
      </c>
      <c r="D27" s="13">
        <v>744</v>
      </c>
      <c r="E27" s="13">
        <v>95</v>
      </c>
      <c r="F27" s="43">
        <v>713.6</v>
      </c>
      <c r="G27" s="43">
        <v>30.4</v>
      </c>
      <c r="H27" s="43">
        <v>744</v>
      </c>
      <c r="I27" s="16">
        <f t="shared" si="11"/>
        <v>70680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16">
        <f t="shared" si="12"/>
        <v>0</v>
      </c>
      <c r="P27" s="43">
        <v>95.91</v>
      </c>
      <c r="Q27" s="43">
        <v>0</v>
      </c>
      <c r="R27" s="43">
        <v>100</v>
      </c>
      <c r="S27" s="43">
        <v>76.03</v>
      </c>
      <c r="T27" s="16">
        <f t="shared" si="13"/>
        <v>0</v>
      </c>
      <c r="U27">
        <v>6</v>
      </c>
      <c r="V27">
        <v>0</v>
      </c>
      <c r="W27">
        <v>0</v>
      </c>
      <c r="X27" s="43">
        <v>0</v>
      </c>
      <c r="Y27">
        <v>0</v>
      </c>
      <c r="Z27">
        <v>0</v>
      </c>
      <c r="AA27" s="43">
        <v>0</v>
      </c>
      <c r="AB27">
        <v>0</v>
      </c>
    </row>
    <row r="28" spans="1:28" s="1" customFormat="1" collapsed="1" x14ac:dyDescent="0.25">
      <c r="A28" s="1" t="s">
        <v>46</v>
      </c>
      <c r="B28" s="4" t="s">
        <v>45</v>
      </c>
      <c r="C28" s="5">
        <f>SUM(C16:C27)</f>
        <v>496863.6</v>
      </c>
      <c r="D28" s="1">
        <f>SUM(D16:D27)</f>
        <v>8760</v>
      </c>
      <c r="E28" s="2">
        <f>AVERAGE(E16:E27)</f>
        <v>95</v>
      </c>
      <c r="F28" s="3">
        <f t="shared" ref="F28:O28" si="14">SUM(F16:F27)</f>
        <v>6802.3300000000008</v>
      </c>
      <c r="G28" s="3">
        <f t="shared" si="14"/>
        <v>1176.5600000000002</v>
      </c>
      <c r="H28" s="3">
        <f t="shared" si="14"/>
        <v>7978.89</v>
      </c>
      <c r="I28" s="3">
        <f>SUM(I16:I27)</f>
        <v>757994.55</v>
      </c>
      <c r="J28" s="3">
        <f t="shared" si="14"/>
        <v>16.5</v>
      </c>
      <c r="K28" s="3">
        <f t="shared" si="14"/>
        <v>289.75</v>
      </c>
      <c r="L28" s="3">
        <f t="shared" si="14"/>
        <v>455.83</v>
      </c>
      <c r="M28" s="3">
        <f t="shared" si="14"/>
        <v>19.03</v>
      </c>
      <c r="N28" s="3">
        <f t="shared" si="14"/>
        <v>781.11</v>
      </c>
      <c r="O28" s="3">
        <f t="shared" si="14"/>
        <v>35.53</v>
      </c>
      <c r="P28" s="3">
        <f>AVERAGE(P16:P27)</f>
        <v>77.539166666666674</v>
      </c>
      <c r="Q28" s="3">
        <f>AVERAGE(Q16:Q27)</f>
        <v>0.20416666666666664</v>
      </c>
      <c r="R28" s="3">
        <f>AVERAGE(R16:R27)</f>
        <v>91.057500000000005</v>
      </c>
      <c r="S28" s="3">
        <f>AVERAGE(S16:S27)</f>
        <v>59.616666666666674</v>
      </c>
      <c r="T28" s="3">
        <f>AVERAGE(T16:T27)</f>
        <v>4.2095894137224787E-3</v>
      </c>
      <c r="U28" s="1">
        <f t="shared" ref="U28:AB28" si="15">SUM(U16:U27)</f>
        <v>135</v>
      </c>
      <c r="V28" s="1">
        <f t="shared" si="15"/>
        <v>2</v>
      </c>
      <c r="W28" s="1">
        <f t="shared" si="15"/>
        <v>3</v>
      </c>
      <c r="X28" s="3">
        <f t="shared" si="15"/>
        <v>455.83</v>
      </c>
      <c r="Y28" s="1">
        <f t="shared" si="15"/>
        <v>2</v>
      </c>
      <c r="Z28" s="1">
        <f t="shared" si="15"/>
        <v>2</v>
      </c>
      <c r="AA28" s="3">
        <f t="shared" si="15"/>
        <v>0</v>
      </c>
      <c r="AB28" s="1">
        <f t="shared" si="15"/>
        <v>0</v>
      </c>
    </row>
    <row r="29" spans="1:28" hidden="1" outlineLevel="1" x14ac:dyDescent="0.25">
      <c r="A29" s="13" t="s">
        <v>47</v>
      </c>
      <c r="B29" s="14">
        <v>44927</v>
      </c>
      <c r="C29" s="15">
        <v>47565.2</v>
      </c>
      <c r="D29" s="13">
        <v>744</v>
      </c>
      <c r="E29" s="13">
        <v>95</v>
      </c>
      <c r="F29" s="43">
        <v>703.52</v>
      </c>
      <c r="G29" s="43">
        <v>31.23</v>
      </c>
      <c r="H29" s="43">
        <v>734.75</v>
      </c>
      <c r="I29" s="16">
        <f>E29*H29</f>
        <v>69801.25</v>
      </c>
      <c r="J29" s="43">
        <v>0</v>
      </c>
      <c r="K29" s="43">
        <v>8</v>
      </c>
      <c r="L29" s="43">
        <v>1.25</v>
      </c>
      <c r="M29" s="43">
        <v>0</v>
      </c>
      <c r="N29" s="43">
        <v>9.25</v>
      </c>
      <c r="O29" s="16">
        <f t="shared" ref="O29:O35" si="16">(J29+M29)</f>
        <v>0</v>
      </c>
      <c r="P29" s="43">
        <v>94.56</v>
      </c>
      <c r="Q29" s="43">
        <v>0</v>
      </c>
      <c r="R29" s="43">
        <v>98.76</v>
      </c>
      <c r="S29" s="43">
        <v>67.3</v>
      </c>
      <c r="T29" s="16">
        <f t="shared" ref="T29:T35" si="17">((J29+M29)/D29)*100%</f>
        <v>0</v>
      </c>
      <c r="U29">
        <v>6</v>
      </c>
      <c r="V29">
        <v>0</v>
      </c>
      <c r="W29">
        <v>1</v>
      </c>
      <c r="X29" s="43">
        <v>1.25</v>
      </c>
      <c r="Y29">
        <v>1</v>
      </c>
      <c r="Z29">
        <v>0</v>
      </c>
      <c r="AA29" s="43">
        <v>0</v>
      </c>
      <c r="AB29">
        <v>0</v>
      </c>
    </row>
    <row r="30" spans="1:28" hidden="1" outlineLevel="1" x14ac:dyDescent="0.25">
      <c r="A30" s="13" t="s">
        <v>47</v>
      </c>
      <c r="B30" s="14">
        <v>44959</v>
      </c>
      <c r="C30" s="15">
        <v>44433.9</v>
      </c>
      <c r="D30" s="13">
        <v>672</v>
      </c>
      <c r="E30" s="13">
        <v>95</v>
      </c>
      <c r="F30" s="43">
        <v>648.87</v>
      </c>
      <c r="G30" s="43">
        <v>7.28</v>
      </c>
      <c r="H30" s="43">
        <v>656.15</v>
      </c>
      <c r="I30" s="16">
        <f t="shared" ref="I30:I35" si="18">E30*H30</f>
        <v>62334.25</v>
      </c>
      <c r="J30" s="43">
        <v>15.85</v>
      </c>
      <c r="K30" s="43">
        <v>0</v>
      </c>
      <c r="L30" s="43">
        <v>0</v>
      </c>
      <c r="M30" s="43">
        <v>0</v>
      </c>
      <c r="N30" s="43">
        <v>15.85</v>
      </c>
      <c r="O30" s="16">
        <f t="shared" si="16"/>
        <v>15.85</v>
      </c>
      <c r="P30" s="43">
        <v>96.56</v>
      </c>
      <c r="Q30" s="43">
        <v>2.36</v>
      </c>
      <c r="R30" s="43">
        <v>97.64</v>
      </c>
      <c r="S30" s="43">
        <v>69.599999999999994</v>
      </c>
      <c r="T30" s="16">
        <f t="shared" si="17"/>
        <v>2.3586309523809523E-2</v>
      </c>
      <c r="U30">
        <v>2</v>
      </c>
      <c r="V30">
        <v>1</v>
      </c>
      <c r="W30">
        <v>0</v>
      </c>
      <c r="X30" s="43">
        <v>0</v>
      </c>
      <c r="Y30">
        <v>0</v>
      </c>
      <c r="Z30">
        <v>0</v>
      </c>
      <c r="AA30" s="43">
        <v>0</v>
      </c>
      <c r="AB30">
        <v>0</v>
      </c>
    </row>
    <row r="31" spans="1:28" hidden="1" outlineLevel="1" x14ac:dyDescent="0.25">
      <c r="A31" s="13" t="s">
        <v>47</v>
      </c>
      <c r="B31" s="14">
        <v>44988</v>
      </c>
      <c r="C31" s="49">
        <v>39053.300000000003</v>
      </c>
      <c r="D31">
        <v>744</v>
      </c>
      <c r="E31">
        <v>95</v>
      </c>
      <c r="F31" s="43">
        <v>600.78</v>
      </c>
      <c r="G31" s="43">
        <v>137.33000000000001</v>
      </c>
      <c r="H31" s="43">
        <v>738.11</v>
      </c>
      <c r="I31" s="16">
        <f t="shared" si="18"/>
        <v>70120.45</v>
      </c>
      <c r="J31" s="43">
        <v>0</v>
      </c>
      <c r="K31" s="43">
        <v>0.67</v>
      </c>
      <c r="L31" s="43">
        <v>0</v>
      </c>
      <c r="M31" s="43">
        <v>5.22</v>
      </c>
      <c r="N31" s="43">
        <v>5.89</v>
      </c>
      <c r="O31" s="16">
        <f t="shared" si="16"/>
        <v>5.22</v>
      </c>
      <c r="P31" s="43">
        <v>80.75</v>
      </c>
      <c r="Q31" s="43">
        <v>0</v>
      </c>
      <c r="R31" s="43">
        <v>99.21</v>
      </c>
      <c r="S31" s="43">
        <v>55.25</v>
      </c>
      <c r="T31" s="16">
        <f t="shared" si="17"/>
        <v>7.0161290322580646E-3</v>
      </c>
      <c r="U31">
        <v>7</v>
      </c>
      <c r="V31">
        <v>0</v>
      </c>
      <c r="W31">
        <v>1</v>
      </c>
      <c r="X31" s="43">
        <v>0</v>
      </c>
      <c r="Y31">
        <v>0</v>
      </c>
      <c r="Z31">
        <v>2</v>
      </c>
      <c r="AA31" s="43">
        <v>0</v>
      </c>
      <c r="AB31">
        <v>0</v>
      </c>
    </row>
    <row r="32" spans="1:28" hidden="1" outlineLevel="1" x14ac:dyDescent="0.25">
      <c r="A32" s="13" t="s">
        <v>47</v>
      </c>
      <c r="B32" s="14">
        <v>45020</v>
      </c>
      <c r="C32" s="15">
        <v>49130.400000000001</v>
      </c>
      <c r="D32" s="13">
        <v>720</v>
      </c>
      <c r="E32" s="13">
        <v>95</v>
      </c>
      <c r="F32" s="43">
        <v>710.7</v>
      </c>
      <c r="G32" s="43">
        <v>0</v>
      </c>
      <c r="H32" s="43">
        <v>710.7</v>
      </c>
      <c r="I32" s="16">
        <f t="shared" si="18"/>
        <v>67516.5</v>
      </c>
      <c r="J32" s="43">
        <v>0</v>
      </c>
      <c r="K32" s="43">
        <v>0</v>
      </c>
      <c r="L32" s="43">
        <v>0</v>
      </c>
      <c r="M32" s="43">
        <v>9.3000000000000007</v>
      </c>
      <c r="N32" s="43">
        <v>9.3000000000000007</v>
      </c>
      <c r="O32" s="16">
        <f t="shared" si="16"/>
        <v>9.3000000000000007</v>
      </c>
      <c r="P32" s="43">
        <v>98.71</v>
      </c>
      <c r="Q32" s="43">
        <v>0</v>
      </c>
      <c r="R32" s="43">
        <v>98.71</v>
      </c>
      <c r="S32" s="43">
        <v>71.83</v>
      </c>
      <c r="T32" s="16">
        <f t="shared" si="17"/>
        <v>1.2916666666666668E-2</v>
      </c>
      <c r="U32">
        <v>0</v>
      </c>
      <c r="V32">
        <v>0</v>
      </c>
      <c r="W32">
        <v>0</v>
      </c>
      <c r="X32" s="43">
        <v>0</v>
      </c>
      <c r="Y32">
        <v>0</v>
      </c>
      <c r="Z32">
        <v>1</v>
      </c>
      <c r="AA32" s="43">
        <v>0</v>
      </c>
      <c r="AB32">
        <v>0</v>
      </c>
    </row>
    <row r="33" spans="1:28" hidden="1" outlineLevel="1" x14ac:dyDescent="0.25">
      <c r="A33" s="13" t="s">
        <v>47</v>
      </c>
      <c r="B33" s="14">
        <v>45051</v>
      </c>
      <c r="C33" s="15">
        <v>52749</v>
      </c>
      <c r="D33" s="13">
        <v>744</v>
      </c>
      <c r="E33" s="13">
        <v>95</v>
      </c>
      <c r="F33" s="43">
        <v>737.25</v>
      </c>
      <c r="G33" s="43">
        <v>1.22</v>
      </c>
      <c r="H33" s="43">
        <v>738.47</v>
      </c>
      <c r="I33" s="16">
        <f t="shared" si="18"/>
        <v>70154.650000000009</v>
      </c>
      <c r="J33" s="43">
        <v>0</v>
      </c>
      <c r="K33" s="43">
        <v>0</v>
      </c>
      <c r="L33" s="43">
        <v>0</v>
      </c>
      <c r="M33" s="43">
        <v>5.53</v>
      </c>
      <c r="N33" s="43">
        <v>5.53</v>
      </c>
      <c r="O33" s="16">
        <f t="shared" si="16"/>
        <v>5.53</v>
      </c>
      <c r="P33" s="43">
        <v>99.09</v>
      </c>
      <c r="Q33" s="43">
        <v>0</v>
      </c>
      <c r="R33" s="43">
        <v>99.26</v>
      </c>
      <c r="S33" s="43">
        <v>74.63</v>
      </c>
      <c r="T33" s="16">
        <f t="shared" si="17"/>
        <v>7.4327956989247313E-3</v>
      </c>
      <c r="U33">
        <v>3</v>
      </c>
      <c r="V33">
        <v>0</v>
      </c>
      <c r="W33">
        <v>0</v>
      </c>
      <c r="X33" s="43">
        <v>0</v>
      </c>
      <c r="Y33">
        <v>0</v>
      </c>
      <c r="Z33">
        <v>2</v>
      </c>
      <c r="AA33" s="43">
        <v>0</v>
      </c>
      <c r="AB33">
        <v>0</v>
      </c>
    </row>
    <row r="34" spans="1:28" hidden="1" outlineLevel="1" x14ac:dyDescent="0.25">
      <c r="A34" s="13" t="s">
        <v>47</v>
      </c>
      <c r="B34" s="14">
        <v>45083</v>
      </c>
      <c r="C34" s="15">
        <v>49500.4</v>
      </c>
      <c r="D34" s="13">
        <v>720</v>
      </c>
      <c r="E34" s="13">
        <v>95</v>
      </c>
      <c r="F34" s="43">
        <v>719.4</v>
      </c>
      <c r="G34" s="43">
        <v>0.6</v>
      </c>
      <c r="H34" s="43">
        <v>720</v>
      </c>
      <c r="I34" s="16">
        <f t="shared" si="18"/>
        <v>68400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16">
        <f t="shared" si="16"/>
        <v>0</v>
      </c>
      <c r="P34" s="43">
        <v>99.92</v>
      </c>
      <c r="Q34" s="43">
        <v>0</v>
      </c>
      <c r="R34" s="43">
        <v>100</v>
      </c>
      <c r="S34" s="43">
        <v>72.37</v>
      </c>
      <c r="T34" s="16">
        <f t="shared" si="17"/>
        <v>0</v>
      </c>
      <c r="U34">
        <v>1</v>
      </c>
      <c r="V34">
        <v>0</v>
      </c>
      <c r="W34">
        <v>0</v>
      </c>
      <c r="X34" s="43">
        <v>0</v>
      </c>
      <c r="Y34">
        <v>0</v>
      </c>
      <c r="Z34">
        <v>0</v>
      </c>
      <c r="AA34" s="43">
        <v>0</v>
      </c>
      <c r="AB34">
        <v>0</v>
      </c>
    </row>
    <row r="35" spans="1:28" hidden="1" outlineLevel="1" x14ac:dyDescent="0.25">
      <c r="A35" s="13" t="s">
        <v>47</v>
      </c>
      <c r="B35" s="14">
        <v>45114</v>
      </c>
      <c r="C35" s="15">
        <v>53064.1</v>
      </c>
      <c r="D35" s="13">
        <v>744</v>
      </c>
      <c r="E35" s="13">
        <v>95</v>
      </c>
      <c r="F35" s="43">
        <v>744</v>
      </c>
      <c r="G35" s="43">
        <v>0</v>
      </c>
      <c r="H35" s="43">
        <v>744</v>
      </c>
      <c r="I35" s="16">
        <f t="shared" si="18"/>
        <v>70680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16">
        <f t="shared" si="16"/>
        <v>0</v>
      </c>
      <c r="P35" s="43">
        <v>100</v>
      </c>
      <c r="Q35" s="43">
        <v>0</v>
      </c>
      <c r="R35" s="43">
        <v>100</v>
      </c>
      <c r="S35" s="43">
        <v>75.08</v>
      </c>
      <c r="T35" s="16">
        <f t="shared" si="17"/>
        <v>0</v>
      </c>
      <c r="U35">
        <v>0</v>
      </c>
      <c r="V35">
        <v>0</v>
      </c>
      <c r="W35">
        <v>0</v>
      </c>
      <c r="X35" s="43">
        <v>0</v>
      </c>
      <c r="Y35">
        <v>0</v>
      </c>
      <c r="Z35">
        <v>0</v>
      </c>
      <c r="AA35" s="43">
        <v>0</v>
      </c>
      <c r="AB35">
        <v>0</v>
      </c>
    </row>
    <row r="36" spans="1:28" hidden="1" outlineLevel="1" x14ac:dyDescent="0.25">
      <c r="A36" s="13" t="s">
        <v>47</v>
      </c>
      <c r="B36" s="14">
        <v>44781</v>
      </c>
      <c r="C36" s="15">
        <v>52986.9</v>
      </c>
      <c r="D36" s="13">
        <v>744</v>
      </c>
      <c r="E36" s="13">
        <v>95</v>
      </c>
      <c r="F36" s="43">
        <v>740.13</v>
      </c>
      <c r="G36" s="43">
        <v>3.87</v>
      </c>
      <c r="H36" s="43">
        <v>744</v>
      </c>
      <c r="I36" s="16">
        <f t="shared" ref="I30:I40" si="19">E36*H36</f>
        <v>70680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16">
        <f t="shared" ref="O29:O40" si="20">(J36+M36)</f>
        <v>0</v>
      </c>
      <c r="P36" s="43">
        <v>99.48</v>
      </c>
      <c r="Q36" s="43">
        <v>0</v>
      </c>
      <c r="R36" s="43">
        <v>100</v>
      </c>
      <c r="S36" s="43">
        <v>74.97</v>
      </c>
      <c r="T36" s="16">
        <f t="shared" ref="T29:T40" si="21">((J36+M36)/D36)*100%</f>
        <v>0</v>
      </c>
      <c r="U36">
        <v>2</v>
      </c>
      <c r="V36">
        <v>0</v>
      </c>
      <c r="W36">
        <v>0</v>
      </c>
      <c r="X36" s="43">
        <v>0</v>
      </c>
      <c r="Y36">
        <v>0</v>
      </c>
      <c r="Z36">
        <v>0</v>
      </c>
      <c r="AA36" s="43">
        <v>0</v>
      </c>
      <c r="AB36">
        <v>0</v>
      </c>
    </row>
    <row r="37" spans="1:28" hidden="1" outlineLevel="1" x14ac:dyDescent="0.25">
      <c r="A37" s="13" t="s">
        <v>47</v>
      </c>
      <c r="B37" s="14">
        <v>44813</v>
      </c>
      <c r="C37" s="15">
        <v>39519</v>
      </c>
      <c r="D37" s="13">
        <v>720</v>
      </c>
      <c r="E37" s="13">
        <v>95</v>
      </c>
      <c r="F37" s="43">
        <v>578.36</v>
      </c>
      <c r="G37" s="43">
        <v>60.07</v>
      </c>
      <c r="H37" s="43">
        <v>638.42999999999995</v>
      </c>
      <c r="I37" s="16">
        <f t="shared" si="19"/>
        <v>60650.85</v>
      </c>
      <c r="J37" s="43">
        <v>0</v>
      </c>
      <c r="K37" s="43">
        <v>81.569999999999993</v>
      </c>
      <c r="L37" s="43">
        <v>0</v>
      </c>
      <c r="M37" s="43">
        <v>0</v>
      </c>
      <c r="N37" s="43">
        <v>81.569999999999993</v>
      </c>
      <c r="O37" s="16">
        <f t="shared" si="20"/>
        <v>0</v>
      </c>
      <c r="P37" s="43">
        <v>80.33</v>
      </c>
      <c r="Q37" s="43">
        <v>0</v>
      </c>
      <c r="R37" s="43">
        <v>88.67</v>
      </c>
      <c r="S37" s="43">
        <v>57.78</v>
      </c>
      <c r="T37" s="16">
        <f t="shared" si="21"/>
        <v>0</v>
      </c>
      <c r="U37">
        <v>13</v>
      </c>
      <c r="V37">
        <v>0</v>
      </c>
      <c r="W37">
        <v>1</v>
      </c>
      <c r="X37" s="43">
        <v>0</v>
      </c>
      <c r="Y37">
        <v>0</v>
      </c>
      <c r="Z37">
        <v>0</v>
      </c>
      <c r="AA37" s="43">
        <v>0</v>
      </c>
      <c r="AB37">
        <v>0</v>
      </c>
    </row>
    <row r="38" spans="1:28" hidden="1" outlineLevel="1" x14ac:dyDescent="0.25">
      <c r="A38" s="13" t="s">
        <v>47</v>
      </c>
      <c r="B38" s="14">
        <v>44844</v>
      </c>
      <c r="C38" s="15">
        <v>48169.2</v>
      </c>
      <c r="D38" s="13">
        <v>744</v>
      </c>
      <c r="E38" s="13">
        <v>95</v>
      </c>
      <c r="F38" s="43">
        <v>699.12</v>
      </c>
      <c r="G38" s="43">
        <v>44.88</v>
      </c>
      <c r="H38" s="43">
        <v>744</v>
      </c>
      <c r="I38" s="16">
        <f t="shared" si="19"/>
        <v>70680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16">
        <f t="shared" si="20"/>
        <v>0</v>
      </c>
      <c r="P38" s="43">
        <v>93.97</v>
      </c>
      <c r="Q38" s="43">
        <v>0</v>
      </c>
      <c r="R38" s="43">
        <v>100</v>
      </c>
      <c r="S38" s="43">
        <v>68.150000000000006</v>
      </c>
      <c r="T38" s="16">
        <f t="shared" si="21"/>
        <v>0</v>
      </c>
      <c r="U38">
        <v>10</v>
      </c>
      <c r="V38">
        <v>0</v>
      </c>
      <c r="W38">
        <v>0</v>
      </c>
      <c r="X38" s="43">
        <v>0</v>
      </c>
      <c r="Y38">
        <v>0</v>
      </c>
      <c r="Z38">
        <v>0</v>
      </c>
      <c r="AA38" s="43">
        <v>0</v>
      </c>
      <c r="AB38">
        <v>0</v>
      </c>
    </row>
    <row r="39" spans="1:28" hidden="1" outlineLevel="1" x14ac:dyDescent="0.25">
      <c r="A39" s="13" t="s">
        <v>47</v>
      </c>
      <c r="B39" s="14">
        <v>44876</v>
      </c>
      <c r="C39" s="15">
        <v>46233.599999999999</v>
      </c>
      <c r="D39" s="13">
        <v>720</v>
      </c>
      <c r="E39" s="13">
        <v>95</v>
      </c>
      <c r="F39" s="43">
        <v>626.6</v>
      </c>
      <c r="G39" s="43">
        <v>92.75</v>
      </c>
      <c r="H39" s="43">
        <v>719.35</v>
      </c>
      <c r="I39" s="16">
        <f t="shared" si="19"/>
        <v>68338.25</v>
      </c>
      <c r="J39" s="43">
        <v>0.65</v>
      </c>
      <c r="K39" s="43">
        <v>0</v>
      </c>
      <c r="L39" s="43">
        <v>0</v>
      </c>
      <c r="M39" s="43">
        <v>0</v>
      </c>
      <c r="N39" s="43">
        <v>0.65</v>
      </c>
      <c r="O39" s="16">
        <f t="shared" si="20"/>
        <v>0.65</v>
      </c>
      <c r="P39" s="43">
        <v>87.03</v>
      </c>
      <c r="Q39" s="43">
        <v>0.09</v>
      </c>
      <c r="R39" s="43">
        <v>99.91</v>
      </c>
      <c r="S39" s="43">
        <v>67.59</v>
      </c>
      <c r="T39" s="16">
        <f t="shared" si="21"/>
        <v>9.0277777777777784E-4</v>
      </c>
      <c r="U39">
        <v>18</v>
      </c>
      <c r="V39">
        <v>1</v>
      </c>
      <c r="W39">
        <v>0</v>
      </c>
      <c r="X39" s="43">
        <v>0</v>
      </c>
      <c r="Y39">
        <v>0</v>
      </c>
      <c r="Z39">
        <v>0</v>
      </c>
      <c r="AA39" s="43">
        <v>0</v>
      </c>
      <c r="AB39">
        <v>0</v>
      </c>
    </row>
    <row r="40" spans="1:28" hidden="1" outlineLevel="1" x14ac:dyDescent="0.25">
      <c r="A40" s="13" t="s">
        <v>47</v>
      </c>
      <c r="B40" s="14">
        <v>44907</v>
      </c>
      <c r="C40" s="15">
        <v>52313.599999999999</v>
      </c>
      <c r="D40" s="13">
        <v>744</v>
      </c>
      <c r="E40" s="13">
        <v>95</v>
      </c>
      <c r="F40" s="43">
        <v>727.43</v>
      </c>
      <c r="G40" s="43">
        <v>16.57</v>
      </c>
      <c r="H40" s="43">
        <v>744</v>
      </c>
      <c r="I40" s="16">
        <f t="shared" si="19"/>
        <v>70680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16">
        <f t="shared" si="20"/>
        <v>0</v>
      </c>
      <c r="P40" s="43">
        <v>97.77</v>
      </c>
      <c r="Q40" s="43">
        <v>0</v>
      </c>
      <c r="R40" s="43">
        <v>100</v>
      </c>
      <c r="S40" s="43">
        <v>74.02</v>
      </c>
      <c r="T40" s="16">
        <f t="shared" si="21"/>
        <v>0</v>
      </c>
      <c r="U40">
        <v>4</v>
      </c>
      <c r="V40">
        <v>0</v>
      </c>
      <c r="W40">
        <v>0</v>
      </c>
      <c r="X40" s="43">
        <v>0</v>
      </c>
      <c r="Y40">
        <v>0</v>
      </c>
      <c r="Z40">
        <v>0</v>
      </c>
      <c r="AA40" s="43">
        <v>0</v>
      </c>
      <c r="AB40">
        <v>0</v>
      </c>
    </row>
    <row r="41" spans="1:28" s="1" customFormat="1" collapsed="1" x14ac:dyDescent="0.25">
      <c r="A41" s="1" t="s">
        <v>47</v>
      </c>
      <c r="B41" s="4" t="s">
        <v>45</v>
      </c>
      <c r="C41" s="5">
        <f>SUM(C29:C40)</f>
        <v>574718.6</v>
      </c>
      <c r="D41" s="1">
        <f>SUM(D29:D40)</f>
        <v>8760</v>
      </c>
      <c r="E41" s="2">
        <f>AVERAGE(E29:E40)</f>
        <v>95</v>
      </c>
      <c r="F41" s="3">
        <f t="shared" ref="F41:O41" si="22">SUM(F29:F40)</f>
        <v>8236.16</v>
      </c>
      <c r="G41" s="3">
        <f t="shared" si="22"/>
        <v>395.8</v>
      </c>
      <c r="H41" s="3">
        <f t="shared" si="22"/>
        <v>8631.9600000000009</v>
      </c>
      <c r="I41" s="3">
        <f>SUM(I29:I40)</f>
        <v>820036.20000000007</v>
      </c>
      <c r="J41" s="3">
        <f t="shared" si="22"/>
        <v>16.5</v>
      </c>
      <c r="K41" s="3">
        <f t="shared" si="22"/>
        <v>90.24</v>
      </c>
      <c r="L41" s="3">
        <f t="shared" si="22"/>
        <v>1.25</v>
      </c>
      <c r="M41" s="3">
        <f t="shared" si="22"/>
        <v>20.05</v>
      </c>
      <c r="N41" s="3">
        <f t="shared" si="22"/>
        <v>128.04</v>
      </c>
      <c r="O41" s="3">
        <f t="shared" si="22"/>
        <v>36.549999999999997</v>
      </c>
      <c r="P41" s="3">
        <f>AVERAGE(P29:P40)</f>
        <v>94.014166666666668</v>
      </c>
      <c r="Q41" s="3">
        <f>AVERAGE(Q29:Q40)</f>
        <v>0.20416666666666664</v>
      </c>
      <c r="R41" s="3">
        <f>AVERAGE(R29:R40)</f>
        <v>98.513333333333321</v>
      </c>
      <c r="S41" s="3">
        <f>AVERAGE(S29:S40)</f>
        <v>69.047499999999999</v>
      </c>
      <c r="T41" s="3">
        <f>AVERAGE(T29:T40)</f>
        <v>4.3212232249530639E-3</v>
      </c>
      <c r="U41" s="1">
        <f t="shared" ref="U41:AB41" si="23">SUM(U29:U40)</f>
        <v>66</v>
      </c>
      <c r="V41" s="1">
        <f t="shared" si="23"/>
        <v>2</v>
      </c>
      <c r="W41" s="1">
        <f t="shared" si="23"/>
        <v>3</v>
      </c>
      <c r="X41" s="3">
        <f t="shared" si="23"/>
        <v>1.25</v>
      </c>
      <c r="Y41" s="1">
        <f t="shared" si="23"/>
        <v>1</v>
      </c>
      <c r="Z41" s="1">
        <f t="shared" si="23"/>
        <v>5</v>
      </c>
      <c r="AA41" s="3">
        <f t="shared" si="23"/>
        <v>0</v>
      </c>
      <c r="AB41" s="1">
        <f t="shared" si="23"/>
        <v>0</v>
      </c>
    </row>
    <row r="42" spans="1:28" hidden="1" outlineLevel="1" x14ac:dyDescent="0.25">
      <c r="A42" s="13" t="s">
        <v>48</v>
      </c>
      <c r="B42" s="14">
        <v>44927</v>
      </c>
      <c r="C42" s="15">
        <v>41400.1</v>
      </c>
      <c r="D42" s="13">
        <v>744</v>
      </c>
      <c r="E42" s="13">
        <v>95</v>
      </c>
      <c r="F42" s="43">
        <v>577.17999999999995</v>
      </c>
      <c r="G42" s="43">
        <v>166.82</v>
      </c>
      <c r="H42" s="43">
        <v>744</v>
      </c>
      <c r="I42" s="16">
        <f>E42*H42</f>
        <v>70680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16">
        <f t="shared" ref="O42:O48" si="24">(J42+M42)</f>
        <v>0</v>
      </c>
      <c r="P42" s="43">
        <v>77.58</v>
      </c>
      <c r="Q42" s="43">
        <v>0</v>
      </c>
      <c r="R42" s="43">
        <v>100</v>
      </c>
      <c r="S42" s="43">
        <v>58.57</v>
      </c>
      <c r="T42" s="16">
        <f t="shared" ref="T42:T48" si="25">((J42+M42)/D42)*100%</f>
        <v>0</v>
      </c>
      <c r="U42">
        <v>18</v>
      </c>
      <c r="V42">
        <v>0</v>
      </c>
      <c r="W42">
        <v>0</v>
      </c>
      <c r="X42" s="43">
        <v>0</v>
      </c>
      <c r="Y42">
        <v>0</v>
      </c>
      <c r="Z42">
        <v>0</v>
      </c>
      <c r="AA42" s="43">
        <v>0</v>
      </c>
      <c r="AB42">
        <v>0</v>
      </c>
    </row>
    <row r="43" spans="1:28" hidden="1" outlineLevel="1" x14ac:dyDescent="0.25">
      <c r="A43" s="13" t="s">
        <v>48</v>
      </c>
      <c r="B43" s="14">
        <v>44959</v>
      </c>
      <c r="C43" s="15">
        <v>36753.800000000003</v>
      </c>
      <c r="D43" s="13">
        <v>672</v>
      </c>
      <c r="E43" s="13">
        <v>95</v>
      </c>
      <c r="F43" s="43">
        <v>509.12</v>
      </c>
      <c r="G43" s="43">
        <v>147.03</v>
      </c>
      <c r="H43" s="43">
        <v>656.15</v>
      </c>
      <c r="I43" s="16">
        <f t="shared" ref="I43:I48" si="26">E43*H43</f>
        <v>62334.25</v>
      </c>
      <c r="J43" s="43">
        <v>15.85</v>
      </c>
      <c r="K43" s="43">
        <v>0</v>
      </c>
      <c r="L43" s="43">
        <v>0</v>
      </c>
      <c r="M43" s="43">
        <v>0</v>
      </c>
      <c r="N43" s="43">
        <v>15.85</v>
      </c>
      <c r="O43" s="16">
        <f t="shared" si="24"/>
        <v>15.85</v>
      </c>
      <c r="P43" s="43">
        <v>75.760000000000005</v>
      </c>
      <c r="Q43" s="43">
        <v>2.36</v>
      </c>
      <c r="R43" s="43">
        <v>97.64</v>
      </c>
      <c r="S43" s="43">
        <v>57.57</v>
      </c>
      <c r="T43" s="16">
        <f t="shared" si="25"/>
        <v>2.3586309523809523E-2</v>
      </c>
      <c r="U43">
        <v>22</v>
      </c>
      <c r="V43">
        <v>1</v>
      </c>
      <c r="W43">
        <v>0</v>
      </c>
      <c r="X43" s="43">
        <v>0</v>
      </c>
      <c r="Y43">
        <v>0</v>
      </c>
      <c r="Z43">
        <v>0</v>
      </c>
      <c r="AA43" s="43">
        <v>0</v>
      </c>
      <c r="AB43">
        <v>0</v>
      </c>
    </row>
    <row r="44" spans="1:28" hidden="1" outlineLevel="1" x14ac:dyDescent="0.25">
      <c r="A44" s="13" t="s">
        <v>48</v>
      </c>
      <c r="B44" s="14">
        <v>44988</v>
      </c>
      <c r="C44" s="49">
        <v>24346.3</v>
      </c>
      <c r="D44">
        <v>744</v>
      </c>
      <c r="E44">
        <v>95</v>
      </c>
      <c r="F44" s="43">
        <v>320.70999999999998</v>
      </c>
      <c r="G44" s="43">
        <v>356.22</v>
      </c>
      <c r="H44" s="43">
        <v>676.93</v>
      </c>
      <c r="I44" s="16">
        <f t="shared" si="26"/>
        <v>64308.35</v>
      </c>
      <c r="J44" s="43">
        <v>0</v>
      </c>
      <c r="K44" s="43">
        <v>67.069999999999993</v>
      </c>
      <c r="L44" s="43">
        <v>0</v>
      </c>
      <c r="M44" s="43">
        <v>0</v>
      </c>
      <c r="N44" s="43">
        <v>67.069999999999993</v>
      </c>
      <c r="O44" s="16">
        <f t="shared" si="24"/>
        <v>0</v>
      </c>
      <c r="P44" s="43">
        <v>43.11</v>
      </c>
      <c r="Q44" s="43">
        <v>0</v>
      </c>
      <c r="R44" s="43">
        <v>90.99</v>
      </c>
      <c r="S44" s="43">
        <v>34.450000000000003</v>
      </c>
      <c r="T44" s="16">
        <f t="shared" si="25"/>
        <v>0</v>
      </c>
      <c r="U44">
        <v>22</v>
      </c>
      <c r="V44">
        <v>0</v>
      </c>
      <c r="W44">
        <v>3</v>
      </c>
      <c r="X44" s="43">
        <v>0</v>
      </c>
      <c r="Y44">
        <v>0</v>
      </c>
      <c r="Z44">
        <v>0</v>
      </c>
      <c r="AA44" s="43">
        <v>0</v>
      </c>
      <c r="AB44">
        <v>0</v>
      </c>
    </row>
    <row r="45" spans="1:28" hidden="1" outlineLevel="1" x14ac:dyDescent="0.25">
      <c r="A45" s="13" t="s">
        <v>48</v>
      </c>
      <c r="B45" s="14">
        <v>45020</v>
      </c>
      <c r="C45" s="15">
        <v>4040.5</v>
      </c>
      <c r="D45" s="13">
        <v>720</v>
      </c>
      <c r="E45" s="13">
        <v>95</v>
      </c>
      <c r="F45" s="43">
        <v>55.75</v>
      </c>
      <c r="G45" s="43">
        <v>664.25</v>
      </c>
      <c r="H45" s="43">
        <v>720</v>
      </c>
      <c r="I45" s="16">
        <f t="shared" si="26"/>
        <v>68400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16">
        <f t="shared" si="24"/>
        <v>0</v>
      </c>
      <c r="P45" s="43">
        <v>7.74</v>
      </c>
      <c r="Q45" s="43">
        <v>0</v>
      </c>
      <c r="R45" s="43">
        <v>100</v>
      </c>
      <c r="S45" s="43">
        <v>5.91</v>
      </c>
      <c r="T45" s="16">
        <f t="shared" si="25"/>
        <v>0</v>
      </c>
      <c r="U45">
        <v>9</v>
      </c>
      <c r="V45">
        <v>0</v>
      </c>
      <c r="W45">
        <v>0</v>
      </c>
      <c r="X45" s="43">
        <v>0</v>
      </c>
      <c r="Y45">
        <v>0</v>
      </c>
      <c r="Z45">
        <v>0</v>
      </c>
      <c r="AA45" s="43">
        <v>0</v>
      </c>
      <c r="AB45">
        <v>0</v>
      </c>
    </row>
    <row r="46" spans="1:28" hidden="1" outlineLevel="1" x14ac:dyDescent="0.25">
      <c r="A46" s="13" t="s">
        <v>48</v>
      </c>
      <c r="B46" s="14">
        <v>45051</v>
      </c>
      <c r="C46" s="15">
        <v>54247.5</v>
      </c>
      <c r="D46" s="13">
        <v>744</v>
      </c>
      <c r="E46" s="13">
        <v>95</v>
      </c>
      <c r="F46" s="43">
        <v>744</v>
      </c>
      <c r="G46" s="43">
        <v>0</v>
      </c>
      <c r="H46" s="43">
        <v>744</v>
      </c>
      <c r="I46" s="16">
        <f t="shared" si="26"/>
        <v>70680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16">
        <f t="shared" si="24"/>
        <v>0</v>
      </c>
      <c r="P46" s="43">
        <v>100</v>
      </c>
      <c r="Q46" s="43">
        <v>0</v>
      </c>
      <c r="R46" s="43">
        <v>100</v>
      </c>
      <c r="S46" s="43">
        <v>76.75</v>
      </c>
      <c r="T46" s="16">
        <f t="shared" si="25"/>
        <v>0</v>
      </c>
      <c r="U46">
        <v>0</v>
      </c>
      <c r="V46">
        <v>0</v>
      </c>
      <c r="W46">
        <v>0</v>
      </c>
      <c r="X46" s="43">
        <v>0</v>
      </c>
      <c r="Y46">
        <v>0</v>
      </c>
      <c r="Z46">
        <v>0</v>
      </c>
      <c r="AA46" s="43">
        <v>0</v>
      </c>
      <c r="AB46">
        <v>0</v>
      </c>
    </row>
    <row r="47" spans="1:28" hidden="1" outlineLevel="1" x14ac:dyDescent="0.25">
      <c r="A47" s="13" t="s">
        <v>48</v>
      </c>
      <c r="B47" s="14">
        <v>45083</v>
      </c>
      <c r="C47" s="15">
        <v>49066.8</v>
      </c>
      <c r="D47" s="13">
        <v>720</v>
      </c>
      <c r="E47" s="13">
        <v>95</v>
      </c>
      <c r="F47" s="43">
        <v>694.67</v>
      </c>
      <c r="G47" s="43">
        <v>25.33</v>
      </c>
      <c r="H47" s="43">
        <v>720</v>
      </c>
      <c r="I47" s="16">
        <f t="shared" si="26"/>
        <v>68400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16">
        <f t="shared" si="24"/>
        <v>0</v>
      </c>
      <c r="P47" s="43">
        <v>96.48</v>
      </c>
      <c r="Q47" s="43">
        <v>0</v>
      </c>
      <c r="R47" s="43">
        <v>100</v>
      </c>
      <c r="S47" s="43">
        <v>71.739999999999995</v>
      </c>
      <c r="T47" s="16">
        <f t="shared" si="25"/>
        <v>0</v>
      </c>
      <c r="U47">
        <v>13</v>
      </c>
      <c r="V47">
        <v>0</v>
      </c>
      <c r="W47">
        <v>0</v>
      </c>
      <c r="X47" s="43">
        <v>0</v>
      </c>
      <c r="Y47">
        <v>0</v>
      </c>
      <c r="Z47">
        <v>0</v>
      </c>
      <c r="AA47" s="43">
        <v>0</v>
      </c>
      <c r="AB47">
        <v>0</v>
      </c>
    </row>
    <row r="48" spans="1:28" hidden="1" outlineLevel="1" x14ac:dyDescent="0.25">
      <c r="A48" s="13" t="s">
        <v>48</v>
      </c>
      <c r="B48" s="14">
        <v>45114</v>
      </c>
      <c r="C48" s="15">
        <v>46460.800000000003</v>
      </c>
      <c r="D48" s="13">
        <v>744</v>
      </c>
      <c r="E48" s="13">
        <v>95</v>
      </c>
      <c r="F48" s="43">
        <v>637.41999999999996</v>
      </c>
      <c r="G48" s="43">
        <v>106.58</v>
      </c>
      <c r="H48" s="43">
        <v>744</v>
      </c>
      <c r="I48" s="16">
        <f t="shared" si="26"/>
        <v>70680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16">
        <f t="shared" si="24"/>
        <v>0</v>
      </c>
      <c r="P48" s="43">
        <v>85.67</v>
      </c>
      <c r="Q48" s="43">
        <v>0</v>
      </c>
      <c r="R48" s="43">
        <v>100</v>
      </c>
      <c r="S48" s="43">
        <v>65.73</v>
      </c>
      <c r="T48" s="16">
        <f t="shared" si="25"/>
        <v>0</v>
      </c>
      <c r="U48">
        <v>32</v>
      </c>
      <c r="V48">
        <v>0</v>
      </c>
      <c r="W48">
        <v>0</v>
      </c>
      <c r="X48" s="43">
        <v>0</v>
      </c>
      <c r="Y48">
        <v>0</v>
      </c>
      <c r="Z48">
        <v>0</v>
      </c>
      <c r="AA48" s="43">
        <v>0</v>
      </c>
      <c r="AB48">
        <v>0</v>
      </c>
    </row>
    <row r="49" spans="1:28" hidden="1" outlineLevel="1" x14ac:dyDescent="0.25">
      <c r="A49" s="13" t="s">
        <v>48</v>
      </c>
      <c r="B49" s="14">
        <v>44781</v>
      </c>
      <c r="C49" s="15">
        <v>0</v>
      </c>
      <c r="D49" s="13">
        <v>744</v>
      </c>
      <c r="E49" s="13">
        <v>95</v>
      </c>
      <c r="F49" s="43">
        <v>0</v>
      </c>
      <c r="G49" s="43">
        <v>0</v>
      </c>
      <c r="H49" s="43">
        <v>0</v>
      </c>
      <c r="I49" s="16">
        <f t="shared" ref="I43:I53" si="27">E49*H49</f>
        <v>0</v>
      </c>
      <c r="J49" s="43">
        <v>0</v>
      </c>
      <c r="K49" s="43">
        <v>744</v>
      </c>
      <c r="L49" s="43">
        <v>0</v>
      </c>
      <c r="M49" s="43">
        <v>0</v>
      </c>
      <c r="N49" s="43">
        <v>744</v>
      </c>
      <c r="O49" s="16">
        <f t="shared" ref="O42:O53" si="28">(J49+M49)</f>
        <v>0</v>
      </c>
      <c r="P49" s="43">
        <v>0</v>
      </c>
      <c r="Q49" s="43">
        <v>0</v>
      </c>
      <c r="R49" s="43">
        <v>0</v>
      </c>
      <c r="S49" s="43">
        <v>0</v>
      </c>
      <c r="T49" s="16">
        <f t="shared" ref="T42:T53" si="29">((J49+M49)/D49)*100%</f>
        <v>0</v>
      </c>
      <c r="U49" s="50">
        <v>0</v>
      </c>
      <c r="V49" s="50">
        <v>0</v>
      </c>
      <c r="W49">
        <v>1</v>
      </c>
      <c r="X49" s="43">
        <v>0</v>
      </c>
      <c r="Y49">
        <v>0</v>
      </c>
      <c r="Z49">
        <v>0</v>
      </c>
      <c r="AA49" s="43">
        <v>0</v>
      </c>
      <c r="AB49">
        <v>0</v>
      </c>
    </row>
    <row r="50" spans="1:28" hidden="1" outlineLevel="1" x14ac:dyDescent="0.25">
      <c r="A50" s="13" t="s">
        <v>48</v>
      </c>
      <c r="B50" s="14">
        <v>44813</v>
      </c>
      <c r="C50" s="15">
        <v>31784</v>
      </c>
      <c r="D50" s="13">
        <v>720</v>
      </c>
      <c r="E50" s="13">
        <v>95</v>
      </c>
      <c r="F50" s="43">
        <v>439.73</v>
      </c>
      <c r="G50" s="43">
        <v>141.66999999999999</v>
      </c>
      <c r="H50" s="43">
        <v>581.4</v>
      </c>
      <c r="I50" s="16">
        <f t="shared" si="27"/>
        <v>55233</v>
      </c>
      <c r="J50" s="43">
        <v>0</v>
      </c>
      <c r="K50" s="43">
        <v>121.22</v>
      </c>
      <c r="L50" s="43">
        <v>0</v>
      </c>
      <c r="M50" s="43">
        <v>17.38</v>
      </c>
      <c r="N50" s="43">
        <v>138.6</v>
      </c>
      <c r="O50" s="16">
        <f t="shared" si="28"/>
        <v>17.38</v>
      </c>
      <c r="P50" s="43">
        <v>61.07</v>
      </c>
      <c r="Q50" s="43">
        <v>0</v>
      </c>
      <c r="R50" s="43">
        <v>80.75</v>
      </c>
      <c r="S50" s="43">
        <v>46.47</v>
      </c>
      <c r="T50" s="16">
        <f t="shared" si="29"/>
        <v>2.4138888888888887E-2</v>
      </c>
      <c r="U50">
        <v>37</v>
      </c>
      <c r="V50">
        <v>0</v>
      </c>
      <c r="W50">
        <v>2</v>
      </c>
      <c r="X50" s="43">
        <v>0</v>
      </c>
      <c r="Y50">
        <v>0</v>
      </c>
      <c r="Z50">
        <v>4</v>
      </c>
      <c r="AA50" s="43">
        <v>0</v>
      </c>
      <c r="AB50">
        <v>0</v>
      </c>
    </row>
    <row r="51" spans="1:28" hidden="1" outlineLevel="1" x14ac:dyDescent="0.25">
      <c r="A51" s="13" t="s">
        <v>48</v>
      </c>
      <c r="B51" s="14">
        <v>44844</v>
      </c>
      <c r="C51" s="15">
        <v>41656.699999999997</v>
      </c>
      <c r="D51" s="13">
        <v>744</v>
      </c>
      <c r="E51" s="13">
        <v>95</v>
      </c>
      <c r="F51" s="43">
        <v>573.98</v>
      </c>
      <c r="G51" s="43">
        <v>170.02</v>
      </c>
      <c r="H51" s="43">
        <v>744</v>
      </c>
      <c r="I51" s="16">
        <f t="shared" si="27"/>
        <v>70680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16">
        <f t="shared" si="28"/>
        <v>0</v>
      </c>
      <c r="P51" s="43">
        <v>77.150000000000006</v>
      </c>
      <c r="Q51" s="43">
        <v>0</v>
      </c>
      <c r="R51" s="43">
        <v>100</v>
      </c>
      <c r="S51" s="43">
        <v>58.94</v>
      </c>
      <c r="T51" s="16">
        <f t="shared" si="29"/>
        <v>0</v>
      </c>
      <c r="U51">
        <v>23</v>
      </c>
      <c r="V51">
        <v>0</v>
      </c>
      <c r="W51">
        <v>0</v>
      </c>
      <c r="X51" s="43">
        <v>0</v>
      </c>
      <c r="Y51">
        <v>0</v>
      </c>
      <c r="Z51">
        <v>0</v>
      </c>
      <c r="AA51" s="43">
        <v>0</v>
      </c>
      <c r="AB51">
        <v>0</v>
      </c>
    </row>
    <row r="52" spans="1:28" hidden="1" outlineLevel="1" x14ac:dyDescent="0.25">
      <c r="A52" s="13" t="s">
        <v>48</v>
      </c>
      <c r="B52" s="14">
        <v>44876</v>
      </c>
      <c r="C52" s="15">
        <v>45769.3</v>
      </c>
      <c r="D52" s="13">
        <v>720</v>
      </c>
      <c r="E52" s="13">
        <v>95</v>
      </c>
      <c r="F52" s="43">
        <v>600.59</v>
      </c>
      <c r="G52" s="43">
        <v>112.92</v>
      </c>
      <c r="H52" s="43">
        <v>713.51</v>
      </c>
      <c r="I52" s="16">
        <f t="shared" si="27"/>
        <v>67783.45</v>
      </c>
      <c r="J52" s="43">
        <v>0.62</v>
      </c>
      <c r="K52" s="43">
        <v>0</v>
      </c>
      <c r="L52" s="43">
        <v>0</v>
      </c>
      <c r="M52" s="43">
        <v>5.87</v>
      </c>
      <c r="N52" s="43">
        <v>6.49</v>
      </c>
      <c r="O52" s="16">
        <f t="shared" si="28"/>
        <v>6.49</v>
      </c>
      <c r="P52" s="43">
        <v>83.42</v>
      </c>
      <c r="Q52" s="43">
        <v>0.09</v>
      </c>
      <c r="R52" s="43">
        <v>99.1</v>
      </c>
      <c r="S52" s="43">
        <v>66.91</v>
      </c>
      <c r="T52" s="16">
        <f t="shared" si="29"/>
        <v>9.013888888888889E-3</v>
      </c>
      <c r="U52">
        <v>28</v>
      </c>
      <c r="V52">
        <v>1</v>
      </c>
      <c r="W52">
        <v>0</v>
      </c>
      <c r="X52" s="43">
        <v>0</v>
      </c>
      <c r="Y52">
        <v>0</v>
      </c>
      <c r="Z52">
        <v>1</v>
      </c>
      <c r="AA52" s="43">
        <v>0</v>
      </c>
      <c r="AB52">
        <v>0</v>
      </c>
    </row>
    <row r="53" spans="1:28" hidden="1" outlineLevel="1" x14ac:dyDescent="0.25">
      <c r="A53" s="13" t="s">
        <v>48</v>
      </c>
      <c r="B53" s="14">
        <v>44907</v>
      </c>
      <c r="C53" s="15">
        <v>45286.5</v>
      </c>
      <c r="D53" s="13">
        <v>744</v>
      </c>
      <c r="E53" s="13">
        <v>95</v>
      </c>
      <c r="F53" s="43">
        <v>590.85</v>
      </c>
      <c r="G53" s="43">
        <v>153.15</v>
      </c>
      <c r="H53" s="43">
        <v>744</v>
      </c>
      <c r="I53" s="16">
        <f t="shared" si="27"/>
        <v>70680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16">
        <f t="shared" si="28"/>
        <v>0</v>
      </c>
      <c r="P53" s="43">
        <v>79.42</v>
      </c>
      <c r="Q53" s="43">
        <v>0</v>
      </c>
      <c r="R53" s="43">
        <v>100</v>
      </c>
      <c r="S53" s="43">
        <v>64.069999999999993</v>
      </c>
      <c r="T53" s="16">
        <f t="shared" si="29"/>
        <v>0</v>
      </c>
      <c r="U53">
        <v>14</v>
      </c>
      <c r="V53">
        <v>0</v>
      </c>
      <c r="W53">
        <v>0</v>
      </c>
      <c r="X53" s="43">
        <v>0</v>
      </c>
      <c r="Y53">
        <v>0</v>
      </c>
      <c r="Z53">
        <v>0</v>
      </c>
      <c r="AA53" s="43">
        <v>0</v>
      </c>
      <c r="AB53">
        <v>0</v>
      </c>
    </row>
    <row r="54" spans="1:28" s="1" customFormat="1" collapsed="1" x14ac:dyDescent="0.25">
      <c r="A54" s="1" t="s">
        <v>48</v>
      </c>
      <c r="B54" s="4" t="s">
        <v>45</v>
      </c>
      <c r="C54" s="5">
        <f>SUM(C42:C53)</f>
        <v>420812.3</v>
      </c>
      <c r="D54" s="1">
        <f>SUM(D42:D53)</f>
        <v>8760</v>
      </c>
      <c r="E54" s="2">
        <f>AVERAGE(E42:E53)</f>
        <v>95</v>
      </c>
      <c r="F54" s="3">
        <f t="shared" ref="F54:H54" si="30">SUM(F42:F53)</f>
        <v>5744.0000000000009</v>
      </c>
      <c r="G54" s="3">
        <f t="shared" si="30"/>
        <v>2043.9900000000002</v>
      </c>
      <c r="H54" s="3">
        <f t="shared" si="30"/>
        <v>7787.99</v>
      </c>
      <c r="I54" s="3">
        <f>SUM(I42:I53)</f>
        <v>739859.04999999993</v>
      </c>
      <c r="J54" s="3">
        <f t="shared" ref="J54:O54" si="31">SUM(J42:J53)</f>
        <v>16.47</v>
      </c>
      <c r="K54" s="3">
        <f t="shared" si="31"/>
        <v>932.29</v>
      </c>
      <c r="L54" s="3">
        <f t="shared" si="31"/>
        <v>0</v>
      </c>
      <c r="M54" s="3">
        <f t="shared" si="31"/>
        <v>23.25</v>
      </c>
      <c r="N54" s="3">
        <f t="shared" si="31"/>
        <v>972.01</v>
      </c>
      <c r="O54" s="3">
        <f t="shared" si="31"/>
        <v>39.72</v>
      </c>
      <c r="P54" s="3">
        <f>AVERAGE(P42:P53)</f>
        <v>65.61666666666666</v>
      </c>
      <c r="Q54" s="3">
        <f>AVERAGE(Q42:Q53)</f>
        <v>0.20416666666666664</v>
      </c>
      <c r="R54" s="3">
        <f>AVERAGE(R42:R53)</f>
        <v>89.04</v>
      </c>
      <c r="S54" s="3">
        <f>AVERAGE(S42:S53)</f>
        <v>50.592500000000008</v>
      </c>
      <c r="T54" s="3">
        <f>AVERAGE(T42:T53)</f>
        <v>4.7282572751322751E-3</v>
      </c>
      <c r="U54" s="1">
        <f t="shared" ref="U54:AB54" si="32">SUM(U42:U53)</f>
        <v>218</v>
      </c>
      <c r="V54" s="1">
        <f t="shared" si="32"/>
        <v>2</v>
      </c>
      <c r="W54" s="1">
        <f t="shared" si="32"/>
        <v>6</v>
      </c>
      <c r="X54" s="3">
        <f t="shared" si="32"/>
        <v>0</v>
      </c>
      <c r="Y54" s="1">
        <f t="shared" si="32"/>
        <v>0</v>
      </c>
      <c r="Z54" s="1">
        <f t="shared" si="32"/>
        <v>5</v>
      </c>
      <c r="AA54" s="3">
        <f t="shared" si="32"/>
        <v>0</v>
      </c>
      <c r="AB54" s="1">
        <f t="shared" si="32"/>
        <v>0</v>
      </c>
    </row>
    <row r="55" spans="1:28" hidden="1" outlineLevel="1" x14ac:dyDescent="0.25">
      <c r="A55" s="13" t="s">
        <v>49</v>
      </c>
      <c r="B55" s="14">
        <v>44927</v>
      </c>
      <c r="C55" s="15">
        <v>45391.6</v>
      </c>
      <c r="D55" s="13">
        <v>744</v>
      </c>
      <c r="E55" s="13">
        <v>95</v>
      </c>
      <c r="F55" s="43">
        <v>666.26</v>
      </c>
      <c r="G55" s="43">
        <v>70.069999999999993</v>
      </c>
      <c r="H55" s="43">
        <v>736.33</v>
      </c>
      <c r="I55" s="16">
        <f>E55*H55</f>
        <v>69951.350000000006</v>
      </c>
      <c r="J55" s="43">
        <v>0</v>
      </c>
      <c r="K55" s="43">
        <v>7.67</v>
      </c>
      <c r="L55" s="43">
        <v>0</v>
      </c>
      <c r="M55" s="43">
        <v>0</v>
      </c>
      <c r="N55" s="43">
        <v>7.67</v>
      </c>
      <c r="O55" s="16">
        <f t="shared" ref="O55:O61" si="33">(J55+M55)</f>
        <v>0</v>
      </c>
      <c r="P55" s="43">
        <v>89.55</v>
      </c>
      <c r="Q55" s="43">
        <v>0</v>
      </c>
      <c r="R55" s="43">
        <v>98.97</v>
      </c>
      <c r="S55" s="43">
        <v>64.22</v>
      </c>
      <c r="T55" s="16">
        <f t="shared" ref="T55:T61" si="34">((J55+M55)/D55)*100%</f>
        <v>0</v>
      </c>
      <c r="U55">
        <v>8</v>
      </c>
      <c r="V55">
        <v>0</v>
      </c>
      <c r="W55">
        <v>1</v>
      </c>
      <c r="X55" s="43">
        <v>0</v>
      </c>
      <c r="Y55">
        <v>0</v>
      </c>
      <c r="Z55">
        <v>0</v>
      </c>
      <c r="AA55" s="43">
        <v>0</v>
      </c>
      <c r="AB55">
        <v>0</v>
      </c>
    </row>
    <row r="56" spans="1:28" hidden="1" outlineLevel="1" x14ac:dyDescent="0.25">
      <c r="A56" s="13" t="s">
        <v>49</v>
      </c>
      <c r="B56" s="14">
        <v>44959</v>
      </c>
      <c r="C56" s="15">
        <v>44976.3</v>
      </c>
      <c r="D56" s="13">
        <v>672</v>
      </c>
      <c r="E56" s="13">
        <v>95</v>
      </c>
      <c r="F56" s="43">
        <v>635.53</v>
      </c>
      <c r="G56" s="43">
        <v>36.47</v>
      </c>
      <c r="H56" s="43">
        <v>672</v>
      </c>
      <c r="I56" s="16">
        <f t="shared" ref="I56:I61" si="35">E56*H56</f>
        <v>63840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16">
        <f t="shared" si="33"/>
        <v>0</v>
      </c>
      <c r="P56" s="43">
        <v>94.57</v>
      </c>
      <c r="Q56" s="43">
        <v>0</v>
      </c>
      <c r="R56" s="43">
        <v>100</v>
      </c>
      <c r="S56" s="43">
        <v>70.45</v>
      </c>
      <c r="T56" s="16">
        <f t="shared" si="34"/>
        <v>0</v>
      </c>
      <c r="U56">
        <v>4</v>
      </c>
      <c r="V56">
        <v>0</v>
      </c>
      <c r="W56">
        <v>0</v>
      </c>
      <c r="X56" s="43">
        <v>0</v>
      </c>
      <c r="Y56">
        <v>0</v>
      </c>
      <c r="Z56">
        <v>0</v>
      </c>
      <c r="AA56" s="43">
        <v>0</v>
      </c>
      <c r="AB56">
        <v>0</v>
      </c>
    </row>
    <row r="57" spans="1:28" hidden="1" outlineLevel="1" x14ac:dyDescent="0.25">
      <c r="A57" s="13" t="s">
        <v>49</v>
      </c>
      <c r="B57" s="14">
        <v>44988</v>
      </c>
      <c r="C57" s="49">
        <v>41391.300000000003</v>
      </c>
      <c r="D57">
        <v>744</v>
      </c>
      <c r="E57">
        <v>95</v>
      </c>
      <c r="F57" s="43">
        <v>629.48</v>
      </c>
      <c r="G57" s="43">
        <v>114.52</v>
      </c>
      <c r="H57" s="43">
        <v>744</v>
      </c>
      <c r="I57" s="16">
        <f t="shared" si="35"/>
        <v>70680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16">
        <f t="shared" si="33"/>
        <v>0</v>
      </c>
      <c r="P57" s="43">
        <v>84.61</v>
      </c>
      <c r="Q57" s="43">
        <v>0</v>
      </c>
      <c r="R57" s="43">
        <v>100</v>
      </c>
      <c r="S57" s="43">
        <v>58.56</v>
      </c>
      <c r="T57" s="16">
        <f t="shared" si="34"/>
        <v>0</v>
      </c>
      <c r="U57">
        <v>7</v>
      </c>
      <c r="V57">
        <v>0</v>
      </c>
      <c r="W57">
        <v>0</v>
      </c>
      <c r="X57" s="43">
        <v>0</v>
      </c>
      <c r="Y57">
        <v>0</v>
      </c>
      <c r="Z57">
        <v>0</v>
      </c>
      <c r="AA57" s="43">
        <v>0</v>
      </c>
      <c r="AB57">
        <v>0</v>
      </c>
    </row>
    <row r="58" spans="1:28" hidden="1" outlineLevel="1" x14ac:dyDescent="0.25">
      <c r="A58" s="13" t="s">
        <v>49</v>
      </c>
      <c r="B58" s="14">
        <v>45020</v>
      </c>
      <c r="C58" s="15">
        <v>30372.2</v>
      </c>
      <c r="D58" s="13">
        <v>720</v>
      </c>
      <c r="E58" s="13">
        <v>95</v>
      </c>
      <c r="F58" s="43">
        <v>464.9</v>
      </c>
      <c r="G58" s="43">
        <v>255.1</v>
      </c>
      <c r="H58" s="43">
        <v>720</v>
      </c>
      <c r="I58" s="16">
        <f t="shared" si="35"/>
        <v>68400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16">
        <f t="shared" si="33"/>
        <v>0</v>
      </c>
      <c r="P58" s="43">
        <v>64.569999999999993</v>
      </c>
      <c r="Q58" s="43">
        <v>0</v>
      </c>
      <c r="R58" s="43">
        <v>100</v>
      </c>
      <c r="S58" s="43">
        <v>44.4</v>
      </c>
      <c r="T58" s="16">
        <f t="shared" si="34"/>
        <v>0</v>
      </c>
      <c r="U58">
        <v>1</v>
      </c>
      <c r="V58">
        <v>0</v>
      </c>
      <c r="W58">
        <v>0</v>
      </c>
      <c r="X58" s="43">
        <v>0</v>
      </c>
      <c r="Y58">
        <v>0</v>
      </c>
      <c r="Z58">
        <v>0</v>
      </c>
      <c r="AA58" s="43">
        <v>0</v>
      </c>
      <c r="AB58">
        <v>0</v>
      </c>
    </row>
    <row r="59" spans="1:28" hidden="1" outlineLevel="1" x14ac:dyDescent="0.25">
      <c r="A59" s="13" t="s">
        <v>49</v>
      </c>
      <c r="B59" s="14">
        <v>45051</v>
      </c>
      <c r="C59" s="15">
        <v>54770.6</v>
      </c>
      <c r="D59" s="13">
        <v>744</v>
      </c>
      <c r="E59" s="13">
        <v>95</v>
      </c>
      <c r="F59" s="43">
        <v>739.42</v>
      </c>
      <c r="G59" s="43">
        <v>4.58</v>
      </c>
      <c r="H59" s="43">
        <v>744</v>
      </c>
      <c r="I59" s="16">
        <f t="shared" si="35"/>
        <v>70680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16">
        <f t="shared" si="33"/>
        <v>0</v>
      </c>
      <c r="P59" s="43">
        <v>99.38</v>
      </c>
      <c r="Q59" s="43">
        <v>0</v>
      </c>
      <c r="R59" s="43">
        <v>100</v>
      </c>
      <c r="S59" s="43">
        <v>77.489999999999995</v>
      </c>
      <c r="T59" s="16">
        <f t="shared" si="34"/>
        <v>0</v>
      </c>
      <c r="U59">
        <v>4</v>
      </c>
      <c r="V59">
        <v>0</v>
      </c>
      <c r="W59">
        <v>0</v>
      </c>
      <c r="X59" s="43">
        <v>0</v>
      </c>
      <c r="Y59">
        <v>0</v>
      </c>
      <c r="Z59">
        <v>0</v>
      </c>
      <c r="AA59" s="43">
        <v>0</v>
      </c>
      <c r="AB59">
        <v>0</v>
      </c>
    </row>
    <row r="60" spans="1:28" hidden="1" outlineLevel="1" x14ac:dyDescent="0.25">
      <c r="A60" s="13" t="s">
        <v>49</v>
      </c>
      <c r="B60" s="14">
        <v>45083</v>
      </c>
      <c r="C60" s="15">
        <v>45688.6</v>
      </c>
      <c r="D60" s="13">
        <v>720</v>
      </c>
      <c r="E60" s="13">
        <v>95</v>
      </c>
      <c r="F60" s="43">
        <v>656.6</v>
      </c>
      <c r="G60" s="43">
        <v>63.4</v>
      </c>
      <c r="H60" s="43">
        <v>720</v>
      </c>
      <c r="I60" s="16">
        <f t="shared" si="35"/>
        <v>68400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16">
        <f t="shared" si="33"/>
        <v>0</v>
      </c>
      <c r="P60" s="43">
        <v>91.19</v>
      </c>
      <c r="Q60" s="43">
        <v>0</v>
      </c>
      <c r="R60" s="43">
        <v>100</v>
      </c>
      <c r="S60" s="43">
        <v>66.8</v>
      </c>
      <c r="T60" s="16">
        <f t="shared" si="34"/>
        <v>0</v>
      </c>
      <c r="U60">
        <v>18</v>
      </c>
      <c r="V60">
        <v>0</v>
      </c>
      <c r="W60">
        <v>0</v>
      </c>
      <c r="X60" s="43">
        <v>0</v>
      </c>
      <c r="Y60">
        <v>0</v>
      </c>
      <c r="Z60">
        <v>0</v>
      </c>
      <c r="AA60" s="43">
        <v>0</v>
      </c>
      <c r="AB60">
        <v>0</v>
      </c>
    </row>
    <row r="61" spans="1:28" hidden="1" outlineLevel="1" x14ac:dyDescent="0.25">
      <c r="A61" s="13" t="s">
        <v>49</v>
      </c>
      <c r="B61" s="14">
        <v>45114</v>
      </c>
      <c r="C61" s="15">
        <v>34521.4</v>
      </c>
      <c r="D61" s="13">
        <v>744</v>
      </c>
      <c r="E61" s="13">
        <v>95</v>
      </c>
      <c r="F61" s="43">
        <v>478.33</v>
      </c>
      <c r="G61" s="43">
        <v>265.67</v>
      </c>
      <c r="H61" s="43">
        <v>744</v>
      </c>
      <c r="I61" s="16">
        <f t="shared" si="35"/>
        <v>70680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6">
        <f t="shared" si="33"/>
        <v>0</v>
      </c>
      <c r="P61" s="43">
        <v>64.290000000000006</v>
      </c>
      <c r="Q61" s="43">
        <v>0</v>
      </c>
      <c r="R61" s="43">
        <v>100</v>
      </c>
      <c r="S61" s="43">
        <v>48.84</v>
      </c>
      <c r="T61" s="16">
        <f t="shared" si="34"/>
        <v>0</v>
      </c>
      <c r="U61">
        <v>29</v>
      </c>
      <c r="V61">
        <v>0</v>
      </c>
      <c r="W61">
        <v>0</v>
      </c>
      <c r="X61" s="43">
        <v>0</v>
      </c>
      <c r="Y61">
        <v>0</v>
      </c>
      <c r="Z61">
        <v>0</v>
      </c>
      <c r="AA61" s="43">
        <v>0</v>
      </c>
      <c r="AB61">
        <v>0</v>
      </c>
    </row>
    <row r="62" spans="1:28" hidden="1" outlineLevel="1" x14ac:dyDescent="0.25">
      <c r="A62" s="13" t="s">
        <v>49</v>
      </c>
      <c r="B62" s="14">
        <v>44781</v>
      </c>
      <c r="C62" s="15">
        <v>52760</v>
      </c>
      <c r="D62" s="13">
        <v>744</v>
      </c>
      <c r="E62" s="13">
        <v>95</v>
      </c>
      <c r="F62" s="43">
        <v>734.92</v>
      </c>
      <c r="G62" s="43">
        <v>9.08</v>
      </c>
      <c r="H62" s="43">
        <v>744</v>
      </c>
      <c r="I62" s="16">
        <f t="shared" ref="I56:I66" si="36">E62*H62</f>
        <v>70680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16">
        <f t="shared" ref="O55:O66" si="37">(J62+M62)</f>
        <v>0</v>
      </c>
      <c r="P62" s="43">
        <v>98.78</v>
      </c>
      <c r="Q62" s="43">
        <v>0</v>
      </c>
      <c r="R62" s="43">
        <v>100</v>
      </c>
      <c r="S62" s="43">
        <v>74.650000000000006</v>
      </c>
      <c r="T62" s="16">
        <f t="shared" ref="T55:T66" si="38">((J62+M62)/D62)*100%</f>
        <v>0</v>
      </c>
      <c r="U62">
        <v>4</v>
      </c>
      <c r="V62">
        <v>0</v>
      </c>
      <c r="W62">
        <v>0</v>
      </c>
      <c r="X62" s="43">
        <v>0</v>
      </c>
      <c r="Y62">
        <v>0</v>
      </c>
      <c r="Z62">
        <v>0</v>
      </c>
      <c r="AA62" s="43">
        <v>0</v>
      </c>
      <c r="AB62">
        <v>0</v>
      </c>
    </row>
    <row r="63" spans="1:28" hidden="1" outlineLevel="1" x14ac:dyDescent="0.25">
      <c r="A63" s="13" t="s">
        <v>49</v>
      </c>
      <c r="B63" s="14">
        <v>44813</v>
      </c>
      <c r="C63" s="15">
        <v>43784.5</v>
      </c>
      <c r="D63" s="13">
        <v>720</v>
      </c>
      <c r="E63" s="13">
        <v>95</v>
      </c>
      <c r="F63" s="43">
        <v>628.48</v>
      </c>
      <c r="G63" s="43">
        <v>91.52</v>
      </c>
      <c r="H63" s="43">
        <v>720</v>
      </c>
      <c r="I63" s="16">
        <f t="shared" si="36"/>
        <v>68400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16">
        <f t="shared" si="37"/>
        <v>0</v>
      </c>
      <c r="P63" s="43">
        <v>87.29</v>
      </c>
      <c r="Q63" s="43">
        <v>0</v>
      </c>
      <c r="R63" s="43">
        <v>100</v>
      </c>
      <c r="S63" s="43">
        <v>64.010000000000005</v>
      </c>
      <c r="T63" s="16">
        <f t="shared" si="38"/>
        <v>0</v>
      </c>
      <c r="U63">
        <v>13</v>
      </c>
      <c r="V63">
        <v>0</v>
      </c>
      <c r="W63">
        <v>0</v>
      </c>
      <c r="X63" s="43">
        <v>0</v>
      </c>
      <c r="Y63">
        <v>0</v>
      </c>
      <c r="Z63">
        <v>0</v>
      </c>
      <c r="AA63" s="43">
        <v>0</v>
      </c>
      <c r="AB63">
        <v>0</v>
      </c>
    </row>
    <row r="64" spans="1:28" hidden="1" outlineLevel="1" x14ac:dyDescent="0.25">
      <c r="A64" s="13" t="s">
        <v>49</v>
      </c>
      <c r="B64" s="14">
        <v>44844</v>
      </c>
      <c r="C64" s="15">
        <v>17958.400000000001</v>
      </c>
      <c r="D64" s="13">
        <v>744</v>
      </c>
      <c r="E64" s="13">
        <v>95</v>
      </c>
      <c r="F64" s="43">
        <v>264.18</v>
      </c>
      <c r="G64" s="43">
        <v>126.2</v>
      </c>
      <c r="H64" s="43">
        <v>390.38</v>
      </c>
      <c r="I64" s="16">
        <f t="shared" si="36"/>
        <v>37086.1</v>
      </c>
      <c r="J64" s="43">
        <v>0</v>
      </c>
      <c r="K64" s="43">
        <v>353.62</v>
      </c>
      <c r="L64" s="43">
        <v>0</v>
      </c>
      <c r="M64" s="43">
        <v>0</v>
      </c>
      <c r="N64" s="43">
        <v>353.62</v>
      </c>
      <c r="O64" s="16">
        <f t="shared" si="37"/>
        <v>0</v>
      </c>
      <c r="P64" s="43">
        <v>35.51</v>
      </c>
      <c r="Q64" s="43">
        <v>0</v>
      </c>
      <c r="R64" s="43">
        <v>52.47</v>
      </c>
      <c r="S64" s="43">
        <v>25.41</v>
      </c>
      <c r="T64" s="16">
        <f t="shared" si="38"/>
        <v>0</v>
      </c>
      <c r="U64">
        <v>10</v>
      </c>
      <c r="V64">
        <v>0</v>
      </c>
      <c r="W64">
        <v>2</v>
      </c>
      <c r="X64" s="43">
        <v>0</v>
      </c>
      <c r="Y64">
        <v>0</v>
      </c>
      <c r="Z64">
        <v>0</v>
      </c>
      <c r="AA64" s="43">
        <v>0</v>
      </c>
      <c r="AB64">
        <v>0</v>
      </c>
    </row>
    <row r="65" spans="1:28" hidden="1" outlineLevel="1" x14ac:dyDescent="0.25">
      <c r="A65" s="13" t="s">
        <v>49</v>
      </c>
      <c r="B65" s="14">
        <v>44876</v>
      </c>
      <c r="C65" s="15">
        <v>49874.2</v>
      </c>
      <c r="D65" s="13">
        <v>720</v>
      </c>
      <c r="E65" s="13">
        <v>95</v>
      </c>
      <c r="F65" s="43">
        <v>670.05</v>
      </c>
      <c r="G65" s="43">
        <v>45.83</v>
      </c>
      <c r="H65" s="43">
        <v>715.88</v>
      </c>
      <c r="I65" s="16">
        <f t="shared" si="36"/>
        <v>68008.600000000006</v>
      </c>
      <c r="J65" s="43">
        <v>0</v>
      </c>
      <c r="K65" s="43">
        <v>0</v>
      </c>
      <c r="L65" s="43">
        <v>0</v>
      </c>
      <c r="M65" s="43">
        <v>4.12</v>
      </c>
      <c r="N65" s="43">
        <v>4.12</v>
      </c>
      <c r="O65" s="16">
        <f t="shared" si="37"/>
        <v>4.12</v>
      </c>
      <c r="P65" s="43">
        <v>93.06</v>
      </c>
      <c r="Q65" s="43">
        <v>0</v>
      </c>
      <c r="R65" s="43">
        <v>99.43</v>
      </c>
      <c r="S65" s="43">
        <v>72.92</v>
      </c>
      <c r="T65" s="16">
        <f t="shared" si="38"/>
        <v>5.7222222222222223E-3</v>
      </c>
      <c r="U65">
        <v>8</v>
      </c>
      <c r="V65">
        <v>0</v>
      </c>
      <c r="W65">
        <v>0</v>
      </c>
      <c r="X65" s="43">
        <v>0</v>
      </c>
      <c r="Y65">
        <v>0</v>
      </c>
      <c r="Z65">
        <v>1</v>
      </c>
      <c r="AA65" s="43">
        <v>0</v>
      </c>
      <c r="AB65">
        <v>0</v>
      </c>
    </row>
    <row r="66" spans="1:28" hidden="1" outlineLevel="1" x14ac:dyDescent="0.25">
      <c r="A66" s="13" t="s">
        <v>49</v>
      </c>
      <c r="B66" s="14">
        <v>44907</v>
      </c>
      <c r="C66" s="15">
        <v>52562.6</v>
      </c>
      <c r="D66" s="13">
        <v>744</v>
      </c>
      <c r="E66" s="13">
        <v>95</v>
      </c>
      <c r="F66" s="43">
        <v>726.9</v>
      </c>
      <c r="G66" s="43">
        <v>17.100000000000001</v>
      </c>
      <c r="H66" s="43">
        <v>744</v>
      </c>
      <c r="I66" s="16">
        <f t="shared" si="36"/>
        <v>70680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16">
        <f t="shared" si="37"/>
        <v>0</v>
      </c>
      <c r="P66" s="43">
        <v>97.7</v>
      </c>
      <c r="Q66" s="43">
        <v>0</v>
      </c>
      <c r="R66" s="43">
        <v>100</v>
      </c>
      <c r="S66" s="43">
        <v>74.37</v>
      </c>
      <c r="T66" s="16">
        <f t="shared" si="38"/>
        <v>0</v>
      </c>
      <c r="U66">
        <v>2</v>
      </c>
      <c r="V66">
        <v>0</v>
      </c>
      <c r="W66">
        <v>0</v>
      </c>
      <c r="X66" s="43">
        <v>0</v>
      </c>
      <c r="Y66">
        <v>0</v>
      </c>
      <c r="Z66">
        <v>0</v>
      </c>
      <c r="AA66" s="43">
        <v>0</v>
      </c>
      <c r="AB66">
        <v>0</v>
      </c>
    </row>
    <row r="67" spans="1:28" s="1" customFormat="1" collapsed="1" x14ac:dyDescent="0.25">
      <c r="A67" s="1" t="s">
        <v>49</v>
      </c>
      <c r="B67" s="4" t="s">
        <v>45</v>
      </c>
      <c r="C67" s="5">
        <f>SUM(C55:C66)</f>
        <v>514051.70000000007</v>
      </c>
      <c r="D67" s="1">
        <f>SUM(D55:D66)</f>
        <v>8760</v>
      </c>
      <c r="E67" s="2">
        <f>AVERAGE(E55:E66)</f>
        <v>95</v>
      </c>
      <c r="F67" s="3">
        <f t="shared" ref="F67:O67" si="39">SUM(F55:F66)</f>
        <v>7295.05</v>
      </c>
      <c r="G67" s="3">
        <f t="shared" si="39"/>
        <v>1099.5399999999997</v>
      </c>
      <c r="H67" s="3">
        <f t="shared" si="39"/>
        <v>8394.59</v>
      </c>
      <c r="I67" s="3">
        <f>SUM(I55:I66)</f>
        <v>797486.04999999993</v>
      </c>
      <c r="J67" s="3">
        <f t="shared" si="39"/>
        <v>0</v>
      </c>
      <c r="K67" s="3">
        <f t="shared" si="39"/>
        <v>361.29</v>
      </c>
      <c r="L67" s="3">
        <f t="shared" si="39"/>
        <v>0</v>
      </c>
      <c r="M67" s="3">
        <f t="shared" si="39"/>
        <v>4.12</v>
      </c>
      <c r="N67" s="3">
        <f t="shared" si="39"/>
        <v>365.41</v>
      </c>
      <c r="O67" s="3">
        <f t="shared" si="39"/>
        <v>4.12</v>
      </c>
      <c r="P67" s="3">
        <f>AVERAGE(P55:P66)</f>
        <v>83.375</v>
      </c>
      <c r="Q67" s="3">
        <f>AVERAGE(Q55:Q66)</f>
        <v>0</v>
      </c>
      <c r="R67" s="3">
        <f>AVERAGE(R55:R66)</f>
        <v>95.905833333333348</v>
      </c>
      <c r="S67" s="3">
        <f>AVERAGE(S55:S66)</f>
        <v>61.843333333333327</v>
      </c>
      <c r="T67" s="3">
        <f>AVERAGE(T55:T66)</f>
        <v>4.7685185185185184E-4</v>
      </c>
      <c r="U67" s="1">
        <f t="shared" ref="U67:AB67" si="40">SUM(U55:U66)</f>
        <v>108</v>
      </c>
      <c r="V67" s="1">
        <f t="shared" si="40"/>
        <v>0</v>
      </c>
      <c r="W67" s="1">
        <f t="shared" si="40"/>
        <v>3</v>
      </c>
      <c r="X67" s="3">
        <f t="shared" si="40"/>
        <v>0</v>
      </c>
      <c r="Y67" s="1">
        <f t="shared" si="40"/>
        <v>0</v>
      </c>
      <c r="Z67" s="1">
        <f t="shared" si="40"/>
        <v>1</v>
      </c>
      <c r="AA67" s="3">
        <f t="shared" si="40"/>
        <v>0</v>
      </c>
      <c r="AB67" s="1">
        <f t="shared" si="40"/>
        <v>0</v>
      </c>
    </row>
    <row r="68" spans="1:28" hidden="1" outlineLevel="1" x14ac:dyDescent="0.25">
      <c r="A68" s="13" t="s">
        <v>50</v>
      </c>
      <c r="B68" s="14">
        <v>44927</v>
      </c>
      <c r="C68" s="15">
        <v>43469</v>
      </c>
      <c r="D68" s="13">
        <v>744</v>
      </c>
      <c r="E68" s="13">
        <v>95</v>
      </c>
      <c r="F68" s="43">
        <v>641.82000000000005</v>
      </c>
      <c r="G68" s="43">
        <v>95.68</v>
      </c>
      <c r="H68" s="43">
        <v>737.5</v>
      </c>
      <c r="I68" s="16">
        <f>E68*H68</f>
        <v>70062.5</v>
      </c>
      <c r="J68" s="43">
        <v>0</v>
      </c>
      <c r="K68" s="43">
        <v>6</v>
      </c>
      <c r="L68" s="43">
        <v>0.5</v>
      </c>
      <c r="M68" s="43">
        <v>0</v>
      </c>
      <c r="N68" s="43">
        <v>6.5</v>
      </c>
      <c r="O68" s="16">
        <f t="shared" ref="O68:O74" si="41">(J68+M68)</f>
        <v>0</v>
      </c>
      <c r="P68" s="43">
        <v>86.27</v>
      </c>
      <c r="Q68" s="43">
        <v>0</v>
      </c>
      <c r="R68" s="43">
        <v>99.13</v>
      </c>
      <c r="S68" s="43">
        <v>61.5</v>
      </c>
      <c r="T68" s="16">
        <f t="shared" ref="T68:T74" si="42">((J68+M68)/D68)*100%</f>
        <v>0</v>
      </c>
      <c r="U68">
        <v>8</v>
      </c>
      <c r="V68">
        <v>0</v>
      </c>
      <c r="W68">
        <v>1</v>
      </c>
      <c r="X68" s="43">
        <v>0.5</v>
      </c>
      <c r="Y68">
        <v>1</v>
      </c>
      <c r="Z68">
        <v>0</v>
      </c>
      <c r="AA68" s="43">
        <v>0</v>
      </c>
      <c r="AB68">
        <v>0</v>
      </c>
    </row>
    <row r="69" spans="1:28" hidden="1" outlineLevel="1" x14ac:dyDescent="0.25">
      <c r="A69" s="13" t="s">
        <v>50</v>
      </c>
      <c r="B69" s="14">
        <v>44959</v>
      </c>
      <c r="C69" s="15">
        <v>42422.7</v>
      </c>
      <c r="D69" s="13">
        <v>672</v>
      </c>
      <c r="E69" s="13">
        <v>95</v>
      </c>
      <c r="F69" s="43">
        <v>611.02</v>
      </c>
      <c r="G69" s="43">
        <v>60.98</v>
      </c>
      <c r="H69" s="43">
        <v>672</v>
      </c>
      <c r="I69" s="16">
        <f t="shared" ref="I69:I74" si="43">E69*H69</f>
        <v>63840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16">
        <f t="shared" si="41"/>
        <v>0</v>
      </c>
      <c r="P69" s="43">
        <v>90.93</v>
      </c>
      <c r="Q69" s="43">
        <v>0</v>
      </c>
      <c r="R69" s="43">
        <v>100</v>
      </c>
      <c r="S69" s="43">
        <v>66.45</v>
      </c>
      <c r="T69" s="16">
        <f t="shared" si="42"/>
        <v>0</v>
      </c>
      <c r="U69">
        <v>12</v>
      </c>
      <c r="V69">
        <v>0</v>
      </c>
      <c r="W69">
        <v>0</v>
      </c>
      <c r="X69" s="43">
        <v>0</v>
      </c>
      <c r="Y69">
        <v>0</v>
      </c>
      <c r="Z69">
        <v>0</v>
      </c>
      <c r="AA69" s="43">
        <v>0</v>
      </c>
      <c r="AB69">
        <v>0</v>
      </c>
    </row>
    <row r="70" spans="1:28" hidden="1" outlineLevel="1" x14ac:dyDescent="0.25">
      <c r="A70" s="13" t="s">
        <v>50</v>
      </c>
      <c r="B70" s="14">
        <v>44988</v>
      </c>
      <c r="C70" s="49">
        <v>23512.1</v>
      </c>
      <c r="D70">
        <v>744</v>
      </c>
      <c r="E70">
        <v>95</v>
      </c>
      <c r="F70" s="43">
        <v>359.63</v>
      </c>
      <c r="G70" s="43">
        <v>384.37</v>
      </c>
      <c r="H70" s="43">
        <v>744</v>
      </c>
      <c r="I70" s="16">
        <f t="shared" si="43"/>
        <v>70680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16">
        <f t="shared" si="41"/>
        <v>0</v>
      </c>
      <c r="P70" s="43">
        <v>48.34</v>
      </c>
      <c r="Q70" s="43">
        <v>0</v>
      </c>
      <c r="R70" s="43">
        <v>100</v>
      </c>
      <c r="S70" s="43">
        <v>33.270000000000003</v>
      </c>
      <c r="T70" s="16">
        <f t="shared" si="42"/>
        <v>0</v>
      </c>
      <c r="U70">
        <v>20</v>
      </c>
      <c r="V70">
        <v>0</v>
      </c>
      <c r="W70">
        <v>0</v>
      </c>
      <c r="X70" s="43">
        <v>0</v>
      </c>
      <c r="Y70">
        <v>0</v>
      </c>
      <c r="Z70">
        <v>0</v>
      </c>
      <c r="AA70" s="43">
        <v>0</v>
      </c>
      <c r="AB70">
        <v>0</v>
      </c>
    </row>
    <row r="71" spans="1:28" hidden="1" outlineLevel="1" x14ac:dyDescent="0.25">
      <c r="A71" s="13" t="s">
        <v>50</v>
      </c>
      <c r="B71" s="14">
        <v>45020</v>
      </c>
      <c r="C71" s="15">
        <v>12521.6</v>
      </c>
      <c r="D71" s="13">
        <v>720</v>
      </c>
      <c r="E71" s="13">
        <v>95</v>
      </c>
      <c r="F71" s="43">
        <v>209.91</v>
      </c>
      <c r="G71" s="43">
        <v>502.17</v>
      </c>
      <c r="H71" s="43">
        <v>712.08</v>
      </c>
      <c r="I71" s="16">
        <f t="shared" si="43"/>
        <v>67647.600000000006</v>
      </c>
      <c r="J71" s="43">
        <v>0</v>
      </c>
      <c r="K71" s="43">
        <v>0</v>
      </c>
      <c r="L71" s="43">
        <v>0</v>
      </c>
      <c r="M71" s="43">
        <v>7.92</v>
      </c>
      <c r="N71" s="43">
        <v>7.92</v>
      </c>
      <c r="O71" s="16">
        <f t="shared" si="41"/>
        <v>7.92</v>
      </c>
      <c r="P71" s="43">
        <v>29.15</v>
      </c>
      <c r="Q71" s="43">
        <v>0</v>
      </c>
      <c r="R71" s="43">
        <v>98.9</v>
      </c>
      <c r="S71" s="43">
        <v>18.309999999999999</v>
      </c>
      <c r="T71" s="16">
        <f t="shared" si="42"/>
        <v>1.0999999999999999E-2</v>
      </c>
      <c r="U71">
        <v>2</v>
      </c>
      <c r="V71">
        <v>0</v>
      </c>
      <c r="W71">
        <v>0</v>
      </c>
      <c r="X71" s="43">
        <v>0</v>
      </c>
      <c r="Y71">
        <v>0</v>
      </c>
      <c r="Z71">
        <v>1</v>
      </c>
      <c r="AA71" s="43">
        <v>0</v>
      </c>
      <c r="AB71">
        <v>0</v>
      </c>
    </row>
    <row r="72" spans="1:28" hidden="1" outlineLevel="1" x14ac:dyDescent="0.25">
      <c r="A72" s="13" t="s">
        <v>50</v>
      </c>
      <c r="B72" s="14">
        <v>45051</v>
      </c>
      <c r="C72" s="15">
        <v>49898.400000000001</v>
      </c>
      <c r="D72" s="13">
        <v>744</v>
      </c>
      <c r="E72" s="13">
        <v>95</v>
      </c>
      <c r="F72" s="43">
        <v>698.12</v>
      </c>
      <c r="G72" s="43">
        <v>45.88</v>
      </c>
      <c r="H72" s="43">
        <v>744</v>
      </c>
      <c r="I72" s="16">
        <f t="shared" si="43"/>
        <v>70680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16">
        <f t="shared" si="41"/>
        <v>0</v>
      </c>
      <c r="P72" s="43">
        <v>93.83</v>
      </c>
      <c r="Q72" s="43">
        <v>0</v>
      </c>
      <c r="R72" s="43">
        <v>100</v>
      </c>
      <c r="S72" s="43">
        <v>70.599999999999994</v>
      </c>
      <c r="T72" s="16">
        <f t="shared" si="42"/>
        <v>0</v>
      </c>
      <c r="U72">
        <v>7</v>
      </c>
      <c r="V72">
        <v>0</v>
      </c>
      <c r="W72">
        <v>0</v>
      </c>
      <c r="X72" s="43">
        <v>0</v>
      </c>
      <c r="Y72">
        <v>0</v>
      </c>
      <c r="Z72">
        <v>0</v>
      </c>
      <c r="AA72" s="43">
        <v>0</v>
      </c>
      <c r="AB72">
        <v>0</v>
      </c>
    </row>
    <row r="73" spans="1:28" hidden="1" outlineLevel="1" x14ac:dyDescent="0.25">
      <c r="A73" s="13" t="s">
        <v>50</v>
      </c>
      <c r="B73" s="14">
        <v>45083</v>
      </c>
      <c r="C73" s="15">
        <v>42582.5</v>
      </c>
      <c r="D73" s="13">
        <v>720</v>
      </c>
      <c r="E73" s="13">
        <v>95</v>
      </c>
      <c r="F73" s="43">
        <v>618.35</v>
      </c>
      <c r="G73" s="43">
        <v>101.65</v>
      </c>
      <c r="H73" s="43">
        <v>720</v>
      </c>
      <c r="I73" s="16">
        <f t="shared" si="43"/>
        <v>68400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16">
        <f t="shared" si="41"/>
        <v>0</v>
      </c>
      <c r="P73" s="43">
        <v>85.88</v>
      </c>
      <c r="Q73" s="43">
        <v>0</v>
      </c>
      <c r="R73" s="43">
        <v>100</v>
      </c>
      <c r="S73" s="43">
        <v>62.26</v>
      </c>
      <c r="T73" s="16">
        <f t="shared" si="42"/>
        <v>0</v>
      </c>
      <c r="U73">
        <v>14</v>
      </c>
      <c r="V73">
        <v>0</v>
      </c>
      <c r="W73">
        <v>0</v>
      </c>
      <c r="X73" s="43">
        <v>0</v>
      </c>
      <c r="Y73">
        <v>0</v>
      </c>
      <c r="Z73">
        <v>0</v>
      </c>
      <c r="AA73" s="43">
        <v>0</v>
      </c>
      <c r="AB73">
        <v>0</v>
      </c>
    </row>
    <row r="74" spans="1:28" hidden="1" outlineLevel="1" x14ac:dyDescent="0.25">
      <c r="A74" s="13" t="s">
        <v>50</v>
      </c>
      <c r="B74" s="14">
        <v>45114</v>
      </c>
      <c r="C74" s="15">
        <v>52135</v>
      </c>
      <c r="D74" s="13">
        <v>744</v>
      </c>
      <c r="E74" s="13">
        <v>95</v>
      </c>
      <c r="F74" s="43">
        <v>729.1</v>
      </c>
      <c r="G74" s="43">
        <v>14.9</v>
      </c>
      <c r="H74" s="43">
        <v>744</v>
      </c>
      <c r="I74" s="16">
        <f t="shared" si="43"/>
        <v>70680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16">
        <f t="shared" si="41"/>
        <v>0</v>
      </c>
      <c r="P74" s="43">
        <v>98</v>
      </c>
      <c r="Q74" s="43">
        <v>0</v>
      </c>
      <c r="R74" s="43">
        <v>100</v>
      </c>
      <c r="S74" s="43">
        <v>73.760000000000005</v>
      </c>
      <c r="T74" s="16">
        <f t="shared" si="42"/>
        <v>0</v>
      </c>
      <c r="U74">
        <v>2</v>
      </c>
      <c r="V74">
        <v>0</v>
      </c>
      <c r="W74">
        <v>0</v>
      </c>
      <c r="X74" s="43">
        <v>0</v>
      </c>
      <c r="Y74">
        <v>0</v>
      </c>
      <c r="Z74">
        <v>0</v>
      </c>
      <c r="AA74" s="43">
        <v>0</v>
      </c>
      <c r="AB74">
        <v>0</v>
      </c>
    </row>
    <row r="75" spans="1:28" hidden="1" outlineLevel="1" x14ac:dyDescent="0.25">
      <c r="A75" s="13" t="s">
        <v>50</v>
      </c>
      <c r="B75" s="14">
        <v>44781</v>
      </c>
      <c r="C75" s="15">
        <v>52640.3</v>
      </c>
      <c r="D75" s="13">
        <v>744</v>
      </c>
      <c r="E75" s="13">
        <v>95</v>
      </c>
      <c r="F75" s="43">
        <v>733.95</v>
      </c>
      <c r="G75" s="43">
        <v>10.050000000000001</v>
      </c>
      <c r="H75" s="43">
        <v>744</v>
      </c>
      <c r="I75" s="16">
        <f t="shared" ref="I69:I79" si="44">E75*H75</f>
        <v>70680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16">
        <f t="shared" ref="O68:O79" si="45">(J75+M75)</f>
        <v>0</v>
      </c>
      <c r="P75" s="43">
        <v>98.65</v>
      </c>
      <c r="Q75" s="43">
        <v>0</v>
      </c>
      <c r="R75" s="43">
        <v>100</v>
      </c>
      <c r="S75" s="43">
        <v>74.48</v>
      </c>
      <c r="T75" s="16">
        <f t="shared" ref="T68:T79" si="46">((J75+M75)/D75)*100%</f>
        <v>0</v>
      </c>
      <c r="U75">
        <v>5</v>
      </c>
      <c r="V75">
        <v>0</v>
      </c>
      <c r="W75">
        <v>0</v>
      </c>
      <c r="X75" s="43">
        <v>0</v>
      </c>
      <c r="Y75">
        <v>0</v>
      </c>
      <c r="Z75">
        <v>0</v>
      </c>
      <c r="AA75" s="43">
        <v>0</v>
      </c>
      <c r="AB75">
        <v>0</v>
      </c>
    </row>
    <row r="76" spans="1:28" hidden="1" outlineLevel="1" x14ac:dyDescent="0.25">
      <c r="A76" s="13" t="s">
        <v>50</v>
      </c>
      <c r="B76" s="14">
        <v>44813</v>
      </c>
      <c r="C76" s="15">
        <v>44519.8</v>
      </c>
      <c r="D76" s="13">
        <v>720</v>
      </c>
      <c r="E76" s="13">
        <v>95</v>
      </c>
      <c r="F76" s="43">
        <v>641.17999999999995</v>
      </c>
      <c r="G76" s="43">
        <v>78.819999999999993</v>
      </c>
      <c r="H76" s="43">
        <v>720</v>
      </c>
      <c r="I76" s="16">
        <f t="shared" si="44"/>
        <v>68400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16">
        <f t="shared" si="45"/>
        <v>0</v>
      </c>
      <c r="P76" s="43">
        <v>89.05</v>
      </c>
      <c r="Q76" s="43">
        <v>0</v>
      </c>
      <c r="R76" s="43">
        <v>100</v>
      </c>
      <c r="S76" s="43">
        <v>65.09</v>
      </c>
      <c r="T76" s="16">
        <f t="shared" si="46"/>
        <v>0</v>
      </c>
      <c r="U76">
        <v>11</v>
      </c>
      <c r="V76">
        <v>0</v>
      </c>
      <c r="W76">
        <v>0</v>
      </c>
      <c r="X76" s="43">
        <v>0</v>
      </c>
      <c r="Y76">
        <v>0</v>
      </c>
      <c r="Z76">
        <v>0</v>
      </c>
      <c r="AA76" s="43">
        <v>0</v>
      </c>
      <c r="AB76">
        <v>0</v>
      </c>
    </row>
    <row r="77" spans="1:28" hidden="1" outlineLevel="1" x14ac:dyDescent="0.25">
      <c r="A77" s="13" t="s">
        <v>50</v>
      </c>
      <c r="B77" s="14">
        <v>44844</v>
      </c>
      <c r="C77" s="15">
        <v>6022.1</v>
      </c>
      <c r="D77" s="13">
        <v>744</v>
      </c>
      <c r="E77" s="13">
        <v>95</v>
      </c>
      <c r="F77" s="43">
        <v>86.91</v>
      </c>
      <c r="G77" s="43">
        <v>194.22</v>
      </c>
      <c r="H77" s="43">
        <v>281.13</v>
      </c>
      <c r="I77" s="16">
        <f t="shared" si="44"/>
        <v>26707.35</v>
      </c>
      <c r="J77" s="43">
        <v>0</v>
      </c>
      <c r="K77" s="43">
        <v>442</v>
      </c>
      <c r="L77" s="43">
        <v>20.87</v>
      </c>
      <c r="M77" s="43">
        <v>0</v>
      </c>
      <c r="N77" s="43">
        <v>462.87</v>
      </c>
      <c r="O77" s="16">
        <f t="shared" si="45"/>
        <v>0</v>
      </c>
      <c r="P77" s="43">
        <v>11.68</v>
      </c>
      <c r="Q77" s="43">
        <v>0</v>
      </c>
      <c r="R77" s="43">
        <v>37.79</v>
      </c>
      <c r="S77" s="43">
        <v>8.52</v>
      </c>
      <c r="T77" s="16">
        <f t="shared" si="46"/>
        <v>0</v>
      </c>
      <c r="U77">
        <v>10</v>
      </c>
      <c r="V77">
        <v>0</v>
      </c>
      <c r="W77">
        <v>1</v>
      </c>
      <c r="X77" s="43">
        <v>20.87</v>
      </c>
      <c r="Y77">
        <v>1</v>
      </c>
      <c r="Z77">
        <v>0</v>
      </c>
      <c r="AA77" s="43">
        <v>0</v>
      </c>
      <c r="AB77">
        <v>0</v>
      </c>
    </row>
    <row r="78" spans="1:28" hidden="1" outlineLevel="1" x14ac:dyDescent="0.25">
      <c r="A78" s="13" t="s">
        <v>50</v>
      </c>
      <c r="B78" s="14">
        <v>44876</v>
      </c>
      <c r="C78" s="15">
        <v>34384.5</v>
      </c>
      <c r="D78" s="13">
        <v>720</v>
      </c>
      <c r="E78" s="13">
        <v>95</v>
      </c>
      <c r="F78" s="43">
        <v>464.6</v>
      </c>
      <c r="G78" s="43">
        <v>237.78</v>
      </c>
      <c r="H78" s="43">
        <v>702.38</v>
      </c>
      <c r="I78" s="16">
        <f t="shared" si="44"/>
        <v>66726.100000000006</v>
      </c>
      <c r="J78" s="43">
        <v>17.62</v>
      </c>
      <c r="K78" s="43">
        <v>0</v>
      </c>
      <c r="L78" s="43">
        <v>0</v>
      </c>
      <c r="M78" s="43">
        <v>0</v>
      </c>
      <c r="N78" s="43">
        <v>17.62</v>
      </c>
      <c r="O78" s="16">
        <f t="shared" si="45"/>
        <v>17.62</v>
      </c>
      <c r="P78" s="43">
        <v>64.53</v>
      </c>
      <c r="Q78" s="43">
        <v>2.4500000000000002</v>
      </c>
      <c r="R78" s="43">
        <v>97.55</v>
      </c>
      <c r="S78" s="43">
        <v>50.27</v>
      </c>
      <c r="T78" s="16">
        <f t="shared" si="46"/>
        <v>2.4472222222222225E-2</v>
      </c>
      <c r="U78">
        <v>27</v>
      </c>
      <c r="V78">
        <v>1</v>
      </c>
      <c r="W78">
        <v>0</v>
      </c>
      <c r="X78" s="43">
        <v>0</v>
      </c>
      <c r="Y78">
        <v>0</v>
      </c>
      <c r="Z78">
        <v>0</v>
      </c>
      <c r="AA78" s="43">
        <v>0</v>
      </c>
      <c r="AB78">
        <v>0</v>
      </c>
    </row>
    <row r="79" spans="1:28" hidden="1" outlineLevel="1" x14ac:dyDescent="0.25">
      <c r="A79" s="13" t="s">
        <v>50</v>
      </c>
      <c r="B79" s="14">
        <v>44907</v>
      </c>
      <c r="C79" s="15">
        <v>49882.3</v>
      </c>
      <c r="D79" s="13">
        <v>744</v>
      </c>
      <c r="E79" s="13">
        <v>95</v>
      </c>
      <c r="F79" s="43">
        <v>692.03</v>
      </c>
      <c r="G79" s="43">
        <v>51.97</v>
      </c>
      <c r="H79" s="43">
        <v>744</v>
      </c>
      <c r="I79" s="16">
        <f t="shared" si="44"/>
        <v>70680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16">
        <f t="shared" si="45"/>
        <v>0</v>
      </c>
      <c r="P79" s="43">
        <v>93.01</v>
      </c>
      <c r="Q79" s="43">
        <v>0</v>
      </c>
      <c r="R79" s="43">
        <v>100</v>
      </c>
      <c r="S79" s="43">
        <v>70.569999999999993</v>
      </c>
      <c r="T79" s="16">
        <f t="shared" si="46"/>
        <v>0</v>
      </c>
      <c r="U79">
        <v>7</v>
      </c>
      <c r="V79">
        <v>0</v>
      </c>
      <c r="W79">
        <v>0</v>
      </c>
      <c r="X79" s="43">
        <v>0</v>
      </c>
      <c r="Y79">
        <v>0</v>
      </c>
      <c r="Z79">
        <v>0</v>
      </c>
      <c r="AA79" s="43">
        <v>0</v>
      </c>
      <c r="AB79">
        <v>0</v>
      </c>
    </row>
    <row r="80" spans="1:28" s="1" customFormat="1" collapsed="1" x14ac:dyDescent="0.25">
      <c r="A80" s="1" t="s">
        <v>50</v>
      </c>
      <c r="B80" s="4" t="s">
        <v>45</v>
      </c>
      <c r="C80" s="5">
        <f>SUM(C68:C79)</f>
        <v>453990.29999999993</v>
      </c>
      <c r="D80" s="1">
        <f>SUM(D68:D79)</f>
        <v>8760</v>
      </c>
      <c r="E80" s="2">
        <f>AVERAGE(E68:E79)</f>
        <v>95</v>
      </c>
      <c r="F80" s="3">
        <f t="shared" ref="F80:O80" si="47">SUM(F68:F79)</f>
        <v>6486.6200000000008</v>
      </c>
      <c r="G80" s="3">
        <f t="shared" si="47"/>
        <v>1778.4700000000003</v>
      </c>
      <c r="H80" s="3">
        <f t="shared" si="47"/>
        <v>8265.09</v>
      </c>
      <c r="I80" s="3">
        <f>SUM(I68:I79)</f>
        <v>785183.54999999993</v>
      </c>
      <c r="J80" s="3">
        <f t="shared" si="47"/>
        <v>17.62</v>
      </c>
      <c r="K80" s="3">
        <f t="shared" si="47"/>
        <v>448</v>
      </c>
      <c r="L80" s="3">
        <f t="shared" si="47"/>
        <v>21.37</v>
      </c>
      <c r="M80" s="3">
        <f t="shared" si="47"/>
        <v>7.92</v>
      </c>
      <c r="N80" s="3">
        <f t="shared" si="47"/>
        <v>494.91</v>
      </c>
      <c r="O80" s="3">
        <f t="shared" si="47"/>
        <v>25.54</v>
      </c>
      <c r="P80" s="3">
        <f>AVERAGE(P68:P79)</f>
        <v>74.109999999999985</v>
      </c>
      <c r="Q80" s="3">
        <f>AVERAGE(Q68:Q79)</f>
        <v>0.20416666666666669</v>
      </c>
      <c r="R80" s="3">
        <f>AVERAGE(R68:R79)</f>
        <v>94.447499999999991</v>
      </c>
      <c r="S80" s="3">
        <f>AVERAGE(S68:S79)</f>
        <v>54.589999999999996</v>
      </c>
      <c r="T80" s="3">
        <f>AVERAGE(T68:T79)</f>
        <v>2.9560185185185188E-3</v>
      </c>
      <c r="U80" s="1">
        <f t="shared" ref="U80:AB80" si="48">SUM(U68:U79)</f>
        <v>125</v>
      </c>
      <c r="V80" s="1">
        <f t="shared" si="48"/>
        <v>1</v>
      </c>
      <c r="W80" s="1">
        <f t="shared" si="48"/>
        <v>2</v>
      </c>
      <c r="X80" s="3">
        <f t="shared" si="48"/>
        <v>21.37</v>
      </c>
      <c r="Y80" s="1">
        <f t="shared" si="48"/>
        <v>2</v>
      </c>
      <c r="Z80" s="1">
        <f t="shared" si="48"/>
        <v>1</v>
      </c>
      <c r="AA80" s="3">
        <f t="shared" si="48"/>
        <v>0</v>
      </c>
      <c r="AB80" s="1">
        <f t="shared" si="48"/>
        <v>0</v>
      </c>
    </row>
    <row r="81" spans="1:28" hidden="1" outlineLevel="1" x14ac:dyDescent="0.25">
      <c r="A81" s="13" t="s">
        <v>51</v>
      </c>
      <c r="B81" s="14">
        <v>44927</v>
      </c>
      <c r="C81" s="15">
        <v>0</v>
      </c>
      <c r="D81" s="13">
        <v>744</v>
      </c>
      <c r="E81" s="13">
        <v>95</v>
      </c>
      <c r="F81" s="43">
        <v>0</v>
      </c>
      <c r="G81" s="43">
        <v>0</v>
      </c>
      <c r="H81" s="43">
        <v>0</v>
      </c>
      <c r="I81" s="16">
        <f>E81*H81</f>
        <v>0</v>
      </c>
      <c r="J81" s="43">
        <v>0</v>
      </c>
      <c r="K81" s="43">
        <v>744</v>
      </c>
      <c r="L81" s="43">
        <v>0</v>
      </c>
      <c r="M81" s="43">
        <v>0</v>
      </c>
      <c r="N81" s="43">
        <v>744</v>
      </c>
      <c r="O81" s="16">
        <f t="shared" ref="O81:O87" si="49">(J81+M81)</f>
        <v>0</v>
      </c>
      <c r="P81" s="43">
        <v>0</v>
      </c>
      <c r="Q81" s="43">
        <v>0</v>
      </c>
      <c r="R81" s="43">
        <v>0</v>
      </c>
      <c r="S81" s="43">
        <v>0</v>
      </c>
      <c r="T81" s="16">
        <f t="shared" ref="T81:T87" si="50">((J81+M81)/D81)*100%</f>
        <v>0</v>
      </c>
      <c r="U81">
        <v>0</v>
      </c>
      <c r="V81">
        <v>0</v>
      </c>
      <c r="W81">
        <v>1</v>
      </c>
      <c r="X81" s="43">
        <v>0</v>
      </c>
      <c r="Y81">
        <v>0</v>
      </c>
      <c r="Z81">
        <v>0</v>
      </c>
      <c r="AA81" s="43">
        <v>0</v>
      </c>
      <c r="AB81">
        <v>0</v>
      </c>
    </row>
    <row r="82" spans="1:28" hidden="1" outlineLevel="1" x14ac:dyDescent="0.25">
      <c r="A82" s="13" t="s">
        <v>51</v>
      </c>
      <c r="B82" s="14">
        <v>44959</v>
      </c>
      <c r="C82" s="15">
        <v>0</v>
      </c>
      <c r="D82" s="13">
        <v>672</v>
      </c>
      <c r="E82" s="13">
        <v>95</v>
      </c>
      <c r="F82" s="43">
        <v>0</v>
      </c>
      <c r="G82" s="43">
        <v>0</v>
      </c>
      <c r="H82" s="43">
        <v>0</v>
      </c>
      <c r="I82" s="16">
        <f t="shared" ref="I82:I87" si="51">E82*H82</f>
        <v>0</v>
      </c>
      <c r="J82" s="43">
        <v>0</v>
      </c>
      <c r="K82" s="43">
        <v>672</v>
      </c>
      <c r="L82" s="43">
        <v>0</v>
      </c>
      <c r="M82" s="43">
        <v>0</v>
      </c>
      <c r="N82" s="43">
        <v>672</v>
      </c>
      <c r="O82" s="16">
        <f t="shared" si="49"/>
        <v>0</v>
      </c>
      <c r="P82" s="43">
        <v>0</v>
      </c>
      <c r="Q82" s="43">
        <v>0</v>
      </c>
      <c r="R82" s="43">
        <v>0</v>
      </c>
      <c r="S82" s="43">
        <v>0</v>
      </c>
      <c r="T82" s="16">
        <f t="shared" si="50"/>
        <v>0</v>
      </c>
      <c r="U82">
        <v>0</v>
      </c>
      <c r="V82">
        <v>0</v>
      </c>
      <c r="W82">
        <v>1</v>
      </c>
      <c r="X82" s="43">
        <v>0</v>
      </c>
      <c r="Y82">
        <v>0</v>
      </c>
      <c r="Z82">
        <v>0</v>
      </c>
      <c r="AA82" s="43">
        <v>0</v>
      </c>
      <c r="AB82">
        <v>0</v>
      </c>
    </row>
    <row r="83" spans="1:28" hidden="1" outlineLevel="1" x14ac:dyDescent="0.25">
      <c r="A83" s="13" t="s">
        <v>51</v>
      </c>
      <c r="B83" s="14">
        <v>44988</v>
      </c>
      <c r="C83" s="49">
        <v>0</v>
      </c>
      <c r="D83">
        <v>744</v>
      </c>
      <c r="E83">
        <v>95</v>
      </c>
      <c r="F83" s="43">
        <v>0</v>
      </c>
      <c r="G83" s="43">
        <v>0</v>
      </c>
      <c r="H83" s="43">
        <v>0</v>
      </c>
      <c r="I83" s="16">
        <f t="shared" si="51"/>
        <v>0</v>
      </c>
      <c r="J83" s="43">
        <v>0</v>
      </c>
      <c r="K83" s="43">
        <v>744</v>
      </c>
      <c r="L83" s="43">
        <v>0</v>
      </c>
      <c r="M83" s="43">
        <v>0</v>
      </c>
      <c r="N83" s="43">
        <v>744</v>
      </c>
      <c r="O83" s="16">
        <f t="shared" si="49"/>
        <v>0</v>
      </c>
      <c r="P83" s="43">
        <v>0</v>
      </c>
      <c r="Q83" s="43">
        <v>0</v>
      </c>
      <c r="R83" s="43">
        <v>0</v>
      </c>
      <c r="S83" s="43">
        <v>0</v>
      </c>
      <c r="T83" s="16">
        <f t="shared" si="50"/>
        <v>0</v>
      </c>
      <c r="U83">
        <v>0</v>
      </c>
      <c r="V83">
        <v>0</v>
      </c>
      <c r="W83">
        <v>1</v>
      </c>
      <c r="X83" s="43">
        <v>0</v>
      </c>
      <c r="Y83">
        <v>0</v>
      </c>
      <c r="Z83">
        <v>0</v>
      </c>
      <c r="AA83" s="43">
        <v>0</v>
      </c>
      <c r="AB83">
        <v>0</v>
      </c>
    </row>
    <row r="84" spans="1:28" hidden="1" outlineLevel="1" x14ac:dyDescent="0.25">
      <c r="A84" s="13" t="s">
        <v>51</v>
      </c>
      <c r="B84" s="14">
        <v>45020</v>
      </c>
      <c r="C84" s="15">
        <v>0</v>
      </c>
      <c r="D84" s="13">
        <v>720</v>
      </c>
      <c r="E84" s="13">
        <v>95</v>
      </c>
      <c r="F84" s="43">
        <v>0</v>
      </c>
      <c r="G84" s="43">
        <v>0</v>
      </c>
      <c r="H84" s="43">
        <v>0</v>
      </c>
      <c r="I84" s="16">
        <f t="shared" si="51"/>
        <v>0</v>
      </c>
      <c r="J84" s="43">
        <v>0</v>
      </c>
      <c r="K84" s="43">
        <v>720</v>
      </c>
      <c r="L84" s="43">
        <v>0</v>
      </c>
      <c r="M84" s="43">
        <v>0</v>
      </c>
      <c r="N84" s="43">
        <v>720</v>
      </c>
      <c r="O84" s="16">
        <f t="shared" si="49"/>
        <v>0</v>
      </c>
      <c r="P84" s="43">
        <v>0</v>
      </c>
      <c r="Q84" s="43">
        <v>0</v>
      </c>
      <c r="R84" s="43">
        <v>0</v>
      </c>
      <c r="S84" s="43">
        <v>0</v>
      </c>
      <c r="T84" s="16">
        <f t="shared" si="50"/>
        <v>0</v>
      </c>
      <c r="U84">
        <v>0</v>
      </c>
      <c r="V84">
        <v>0</v>
      </c>
      <c r="W84">
        <v>1</v>
      </c>
      <c r="X84" s="43">
        <v>0</v>
      </c>
      <c r="Y84">
        <v>0</v>
      </c>
      <c r="Z84">
        <v>0</v>
      </c>
      <c r="AA84" s="43">
        <v>0</v>
      </c>
      <c r="AB84">
        <v>0</v>
      </c>
    </row>
    <row r="85" spans="1:28" hidden="1" outlineLevel="1" x14ac:dyDescent="0.25">
      <c r="A85" s="13" t="s">
        <v>51</v>
      </c>
      <c r="B85" s="14">
        <v>45051</v>
      </c>
      <c r="C85" s="15">
        <v>0</v>
      </c>
      <c r="D85" s="13">
        <v>744</v>
      </c>
      <c r="E85" s="13">
        <v>95</v>
      </c>
      <c r="F85" s="43">
        <v>0</v>
      </c>
      <c r="G85" s="43">
        <v>0</v>
      </c>
      <c r="H85" s="43">
        <v>0</v>
      </c>
      <c r="I85" s="16">
        <f t="shared" si="51"/>
        <v>0</v>
      </c>
      <c r="J85" s="43">
        <v>0</v>
      </c>
      <c r="K85" s="43">
        <v>744</v>
      </c>
      <c r="L85" s="43">
        <v>0</v>
      </c>
      <c r="M85" s="43">
        <v>0</v>
      </c>
      <c r="N85" s="43">
        <v>744</v>
      </c>
      <c r="O85" s="16">
        <f t="shared" si="49"/>
        <v>0</v>
      </c>
      <c r="P85" s="43">
        <v>0</v>
      </c>
      <c r="Q85" s="43">
        <v>0</v>
      </c>
      <c r="R85" s="43">
        <v>0</v>
      </c>
      <c r="S85" s="43">
        <v>0</v>
      </c>
      <c r="T85" s="16">
        <f t="shared" si="50"/>
        <v>0</v>
      </c>
      <c r="U85">
        <v>0</v>
      </c>
      <c r="V85">
        <v>0</v>
      </c>
      <c r="W85">
        <v>1</v>
      </c>
      <c r="X85" s="43">
        <v>0</v>
      </c>
      <c r="Y85">
        <v>0</v>
      </c>
      <c r="Z85">
        <v>0</v>
      </c>
      <c r="AA85" s="43">
        <v>0</v>
      </c>
      <c r="AB85">
        <v>0</v>
      </c>
    </row>
    <row r="86" spans="1:28" hidden="1" outlineLevel="1" x14ac:dyDescent="0.25">
      <c r="A86" s="13" t="s">
        <v>51</v>
      </c>
      <c r="B86" s="14">
        <v>45083</v>
      </c>
      <c r="C86" s="15">
        <v>0</v>
      </c>
      <c r="D86" s="13">
        <v>720</v>
      </c>
      <c r="E86" s="13">
        <v>95</v>
      </c>
      <c r="F86" s="43">
        <v>0</v>
      </c>
      <c r="G86" s="43">
        <v>0</v>
      </c>
      <c r="H86" s="43">
        <v>0</v>
      </c>
      <c r="I86" s="16">
        <f t="shared" si="51"/>
        <v>0</v>
      </c>
      <c r="J86" s="43">
        <v>0</v>
      </c>
      <c r="K86" s="43">
        <v>720</v>
      </c>
      <c r="L86" s="43">
        <v>0</v>
      </c>
      <c r="M86" s="43">
        <v>0</v>
      </c>
      <c r="N86" s="43">
        <v>720</v>
      </c>
      <c r="O86" s="16">
        <f t="shared" si="49"/>
        <v>0</v>
      </c>
      <c r="P86" s="43">
        <v>0</v>
      </c>
      <c r="Q86" s="43">
        <v>0</v>
      </c>
      <c r="R86" s="43">
        <v>0</v>
      </c>
      <c r="S86" s="43">
        <v>0</v>
      </c>
      <c r="T86" s="16">
        <f t="shared" si="50"/>
        <v>0</v>
      </c>
      <c r="U86">
        <v>0</v>
      </c>
      <c r="V86">
        <v>0</v>
      </c>
      <c r="W86">
        <v>1</v>
      </c>
      <c r="X86" s="43">
        <v>0</v>
      </c>
      <c r="Y86">
        <v>0</v>
      </c>
      <c r="Z86">
        <v>0</v>
      </c>
      <c r="AA86" s="43">
        <v>0</v>
      </c>
      <c r="AB86">
        <v>0</v>
      </c>
    </row>
    <row r="87" spans="1:28" hidden="1" outlineLevel="1" x14ac:dyDescent="0.25">
      <c r="A87" s="13" t="s">
        <v>51</v>
      </c>
      <c r="B87" s="14">
        <v>45114</v>
      </c>
      <c r="C87" s="15">
        <v>0</v>
      </c>
      <c r="D87" s="13">
        <v>744</v>
      </c>
      <c r="E87" s="13">
        <v>95</v>
      </c>
      <c r="F87" s="43">
        <v>0</v>
      </c>
      <c r="G87" s="43">
        <v>0</v>
      </c>
      <c r="H87" s="43">
        <v>0</v>
      </c>
      <c r="I87" s="16">
        <f t="shared" si="51"/>
        <v>0</v>
      </c>
      <c r="J87" s="43">
        <v>0</v>
      </c>
      <c r="K87" s="43">
        <v>744</v>
      </c>
      <c r="L87" s="43">
        <v>0</v>
      </c>
      <c r="M87" s="43">
        <v>0</v>
      </c>
      <c r="N87" s="43">
        <v>744</v>
      </c>
      <c r="O87" s="16">
        <f t="shared" si="49"/>
        <v>0</v>
      </c>
      <c r="P87" s="43">
        <v>0</v>
      </c>
      <c r="Q87" s="43">
        <v>0</v>
      </c>
      <c r="R87" s="43">
        <v>0</v>
      </c>
      <c r="S87" s="43">
        <v>0</v>
      </c>
      <c r="T87" s="16">
        <f t="shared" si="50"/>
        <v>0</v>
      </c>
      <c r="U87">
        <v>0</v>
      </c>
      <c r="V87">
        <v>0</v>
      </c>
      <c r="W87">
        <v>1</v>
      </c>
      <c r="X87" s="43">
        <v>0</v>
      </c>
      <c r="Y87">
        <v>0</v>
      </c>
      <c r="Z87">
        <v>0</v>
      </c>
      <c r="AA87" s="43">
        <v>0</v>
      </c>
      <c r="AB87">
        <v>0</v>
      </c>
    </row>
    <row r="88" spans="1:28" hidden="1" outlineLevel="1" x14ac:dyDescent="0.25">
      <c r="A88" s="13" t="s">
        <v>51</v>
      </c>
      <c r="B88" s="14">
        <v>44781</v>
      </c>
      <c r="C88" s="15">
        <v>51992.1</v>
      </c>
      <c r="D88" s="13">
        <v>744</v>
      </c>
      <c r="E88" s="13">
        <v>95</v>
      </c>
      <c r="F88" s="43">
        <v>724.48</v>
      </c>
      <c r="G88" s="43">
        <v>19.52</v>
      </c>
      <c r="H88" s="43">
        <v>744</v>
      </c>
      <c r="I88" s="16">
        <f t="shared" ref="I82:I92" si="52">E88*H88</f>
        <v>70680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16">
        <f t="shared" ref="O81:O92" si="53">(J88+M88)</f>
        <v>0</v>
      </c>
      <c r="P88" s="43">
        <v>97.38</v>
      </c>
      <c r="Q88" s="43">
        <v>0</v>
      </c>
      <c r="R88" s="43">
        <v>100</v>
      </c>
      <c r="S88" s="43">
        <v>73.56</v>
      </c>
      <c r="T88" s="16">
        <f t="shared" ref="T81:T92" si="54">((J88+M88)/D88)*100%</f>
        <v>0</v>
      </c>
      <c r="U88">
        <v>10</v>
      </c>
      <c r="V88">
        <v>0</v>
      </c>
      <c r="W88">
        <v>0</v>
      </c>
      <c r="X88" s="43">
        <v>0</v>
      </c>
      <c r="Y88">
        <v>0</v>
      </c>
      <c r="Z88">
        <v>0</v>
      </c>
      <c r="AA88" s="43">
        <v>0</v>
      </c>
      <c r="AB88">
        <v>0</v>
      </c>
    </row>
    <row r="89" spans="1:28" hidden="1" outlineLevel="1" x14ac:dyDescent="0.25">
      <c r="A89" s="13" t="s">
        <v>51</v>
      </c>
      <c r="B89" s="14">
        <v>44813</v>
      </c>
      <c r="C89" s="15">
        <v>25423</v>
      </c>
      <c r="D89" s="13">
        <v>720</v>
      </c>
      <c r="E89" s="13">
        <v>95</v>
      </c>
      <c r="F89" s="43">
        <v>379.37</v>
      </c>
      <c r="G89" s="43">
        <v>58.9</v>
      </c>
      <c r="H89" s="43">
        <v>438.27</v>
      </c>
      <c r="I89" s="16">
        <f t="shared" si="52"/>
        <v>41635.65</v>
      </c>
      <c r="J89" s="43">
        <v>0</v>
      </c>
      <c r="K89" s="43">
        <v>281.73</v>
      </c>
      <c r="L89" s="43">
        <v>0</v>
      </c>
      <c r="M89" s="43">
        <v>0</v>
      </c>
      <c r="N89" s="43">
        <v>281.73</v>
      </c>
      <c r="O89" s="16">
        <f t="shared" si="53"/>
        <v>0</v>
      </c>
      <c r="P89" s="43">
        <v>52.69</v>
      </c>
      <c r="Q89" s="43">
        <v>0</v>
      </c>
      <c r="R89" s="43">
        <v>60.87</v>
      </c>
      <c r="S89" s="43">
        <v>37.17</v>
      </c>
      <c r="T89" s="16">
        <f t="shared" si="54"/>
        <v>0</v>
      </c>
      <c r="U89">
        <v>11</v>
      </c>
      <c r="V89">
        <v>0</v>
      </c>
      <c r="W89">
        <v>1</v>
      </c>
      <c r="X89" s="43">
        <v>0</v>
      </c>
      <c r="Y89">
        <v>0</v>
      </c>
      <c r="Z89">
        <v>0</v>
      </c>
      <c r="AA89" s="43">
        <v>0</v>
      </c>
      <c r="AB89">
        <v>0</v>
      </c>
    </row>
    <row r="90" spans="1:28" hidden="1" outlineLevel="1" x14ac:dyDescent="0.25">
      <c r="A90" s="13" t="s">
        <v>51</v>
      </c>
      <c r="B90" s="14">
        <v>44844</v>
      </c>
      <c r="C90" s="15">
        <v>0</v>
      </c>
      <c r="D90" s="13">
        <v>744</v>
      </c>
      <c r="E90" s="13">
        <v>95</v>
      </c>
      <c r="F90" s="43">
        <v>0</v>
      </c>
      <c r="G90" s="43">
        <v>0</v>
      </c>
      <c r="H90" s="43">
        <v>0</v>
      </c>
      <c r="I90" s="16">
        <f t="shared" si="52"/>
        <v>0</v>
      </c>
      <c r="J90" s="43">
        <v>0</v>
      </c>
      <c r="K90" s="43">
        <v>744</v>
      </c>
      <c r="L90" s="43">
        <v>0</v>
      </c>
      <c r="M90" s="43">
        <v>0</v>
      </c>
      <c r="N90" s="43">
        <v>744</v>
      </c>
      <c r="O90" s="16">
        <f t="shared" si="53"/>
        <v>0</v>
      </c>
      <c r="P90" s="43">
        <v>0</v>
      </c>
      <c r="Q90" s="43">
        <v>0</v>
      </c>
      <c r="R90" s="43">
        <v>0</v>
      </c>
      <c r="S90" s="43">
        <v>0</v>
      </c>
      <c r="T90" s="16">
        <f t="shared" si="54"/>
        <v>0</v>
      </c>
      <c r="U90">
        <v>0</v>
      </c>
      <c r="V90">
        <v>0</v>
      </c>
      <c r="W90">
        <v>1</v>
      </c>
      <c r="X90" s="43">
        <v>0</v>
      </c>
      <c r="Y90">
        <v>0</v>
      </c>
      <c r="Z90">
        <v>0</v>
      </c>
      <c r="AA90" s="43">
        <v>0</v>
      </c>
      <c r="AB90">
        <v>0</v>
      </c>
    </row>
    <row r="91" spans="1:28" hidden="1" outlineLevel="1" x14ac:dyDescent="0.25">
      <c r="A91" s="13" t="s">
        <v>51</v>
      </c>
      <c r="B91" s="14">
        <v>44876</v>
      </c>
      <c r="C91" s="15">
        <v>0</v>
      </c>
      <c r="D91" s="13">
        <v>720</v>
      </c>
      <c r="E91" s="13">
        <v>95</v>
      </c>
      <c r="F91" s="43">
        <v>0</v>
      </c>
      <c r="G91" s="43">
        <v>0</v>
      </c>
      <c r="H91" s="43">
        <v>0</v>
      </c>
      <c r="I91" s="16">
        <f t="shared" si="52"/>
        <v>0</v>
      </c>
      <c r="J91" s="43">
        <v>0</v>
      </c>
      <c r="K91" s="43">
        <v>720</v>
      </c>
      <c r="L91" s="43">
        <v>0</v>
      </c>
      <c r="M91" s="43">
        <v>0</v>
      </c>
      <c r="N91" s="43">
        <v>720</v>
      </c>
      <c r="O91" s="16">
        <f t="shared" si="53"/>
        <v>0</v>
      </c>
      <c r="P91" s="43">
        <v>0</v>
      </c>
      <c r="Q91" s="43">
        <v>0</v>
      </c>
      <c r="R91" s="43">
        <v>0</v>
      </c>
      <c r="S91" s="43">
        <v>0</v>
      </c>
      <c r="T91" s="16">
        <f t="shared" si="54"/>
        <v>0</v>
      </c>
      <c r="U91">
        <v>0</v>
      </c>
      <c r="V91">
        <v>0</v>
      </c>
      <c r="W91">
        <v>1</v>
      </c>
      <c r="X91" s="43">
        <v>0</v>
      </c>
      <c r="Y91">
        <v>0</v>
      </c>
      <c r="Z91">
        <v>0</v>
      </c>
      <c r="AA91" s="43">
        <v>0</v>
      </c>
      <c r="AB91">
        <v>0</v>
      </c>
    </row>
    <row r="92" spans="1:28" hidden="1" outlineLevel="1" x14ac:dyDescent="0.25">
      <c r="A92" s="13" t="s">
        <v>51</v>
      </c>
      <c r="B92" s="14">
        <v>44907</v>
      </c>
      <c r="C92" s="15">
        <v>0</v>
      </c>
      <c r="D92" s="13">
        <v>744</v>
      </c>
      <c r="E92" s="13">
        <v>95</v>
      </c>
      <c r="F92" s="43">
        <v>0</v>
      </c>
      <c r="G92" s="43">
        <v>0</v>
      </c>
      <c r="H92" s="43">
        <v>0</v>
      </c>
      <c r="I92" s="16">
        <f t="shared" si="52"/>
        <v>0</v>
      </c>
      <c r="J92" s="43">
        <v>0</v>
      </c>
      <c r="K92" s="43">
        <v>744</v>
      </c>
      <c r="L92" s="43">
        <v>0</v>
      </c>
      <c r="M92" s="43">
        <v>0</v>
      </c>
      <c r="N92" s="43">
        <v>744</v>
      </c>
      <c r="O92" s="16">
        <f t="shared" si="53"/>
        <v>0</v>
      </c>
      <c r="P92" s="43">
        <v>0</v>
      </c>
      <c r="Q92" s="43">
        <v>0</v>
      </c>
      <c r="R92" s="43">
        <v>0</v>
      </c>
      <c r="S92" s="43">
        <v>0</v>
      </c>
      <c r="T92" s="16">
        <f t="shared" si="54"/>
        <v>0</v>
      </c>
      <c r="U92">
        <v>0</v>
      </c>
      <c r="V92">
        <v>0</v>
      </c>
      <c r="W92">
        <v>1</v>
      </c>
      <c r="X92" s="43">
        <v>0</v>
      </c>
      <c r="Y92">
        <v>0</v>
      </c>
      <c r="Z92">
        <v>0</v>
      </c>
      <c r="AA92" s="43">
        <v>0</v>
      </c>
      <c r="AB92">
        <v>0</v>
      </c>
    </row>
    <row r="93" spans="1:28" s="1" customFormat="1" collapsed="1" x14ac:dyDescent="0.25">
      <c r="A93" s="1" t="s">
        <v>51</v>
      </c>
      <c r="B93" s="4" t="s">
        <v>45</v>
      </c>
      <c r="C93" s="5">
        <f>SUM(C81:C92)</f>
        <v>77415.100000000006</v>
      </c>
      <c r="D93" s="1">
        <f>SUM(D81:D92)</f>
        <v>8760</v>
      </c>
      <c r="E93" s="2">
        <f>AVERAGE(E81:E92)</f>
        <v>95</v>
      </c>
      <c r="F93" s="3">
        <f t="shared" ref="F93:O93" si="55">SUM(F81:F92)</f>
        <v>1103.8499999999999</v>
      </c>
      <c r="G93" s="3">
        <f t="shared" si="55"/>
        <v>78.42</v>
      </c>
      <c r="H93" s="3">
        <f t="shared" si="55"/>
        <v>1182.27</v>
      </c>
      <c r="I93" s="3">
        <f>SUM(I81:I92)</f>
        <v>112315.65</v>
      </c>
      <c r="J93" s="3">
        <f t="shared" si="55"/>
        <v>0</v>
      </c>
      <c r="K93" s="3">
        <f t="shared" si="55"/>
        <v>7577.73</v>
      </c>
      <c r="L93" s="3">
        <f t="shared" si="55"/>
        <v>0</v>
      </c>
      <c r="M93" s="3">
        <f t="shared" si="55"/>
        <v>0</v>
      </c>
      <c r="N93" s="3">
        <f t="shared" si="55"/>
        <v>7577.73</v>
      </c>
      <c r="O93" s="3">
        <f t="shared" si="55"/>
        <v>0</v>
      </c>
      <c r="P93" s="3">
        <f>AVERAGE(P81:P92)</f>
        <v>12.505833333333333</v>
      </c>
      <c r="Q93" s="3">
        <f>AVERAGE(Q81:Q92)</f>
        <v>0</v>
      </c>
      <c r="R93" s="3">
        <f>AVERAGE(R81:R92)</f>
        <v>13.405833333333334</v>
      </c>
      <c r="S93" s="3">
        <f>AVERAGE(S81:S92)</f>
        <v>9.2275000000000009</v>
      </c>
      <c r="T93" s="3">
        <f>AVERAGE(T81:T92)</f>
        <v>0</v>
      </c>
      <c r="U93" s="1">
        <f t="shared" ref="U93:AB93" si="56">SUM(U81:U92)</f>
        <v>21</v>
      </c>
      <c r="V93" s="1">
        <f t="shared" si="56"/>
        <v>0</v>
      </c>
      <c r="W93" s="1">
        <f t="shared" si="56"/>
        <v>11</v>
      </c>
      <c r="X93" s="3">
        <f t="shared" si="56"/>
        <v>0</v>
      </c>
      <c r="Y93" s="1">
        <f t="shared" si="56"/>
        <v>0</v>
      </c>
      <c r="Z93" s="1">
        <f t="shared" si="56"/>
        <v>0</v>
      </c>
      <c r="AA93" s="3">
        <f t="shared" si="56"/>
        <v>0</v>
      </c>
      <c r="AB93" s="1">
        <f t="shared" si="56"/>
        <v>0</v>
      </c>
    </row>
    <row r="94" spans="1:28" hidden="1" outlineLevel="1" x14ac:dyDescent="0.25">
      <c r="A94" s="13" t="s">
        <v>52</v>
      </c>
      <c r="B94" s="14">
        <v>44927</v>
      </c>
      <c r="C94" s="15">
        <v>35876.9</v>
      </c>
      <c r="D94" s="13">
        <v>744</v>
      </c>
      <c r="E94" s="13">
        <v>95</v>
      </c>
      <c r="F94" s="43">
        <v>501.48</v>
      </c>
      <c r="G94" s="43">
        <v>242.52</v>
      </c>
      <c r="H94" s="43">
        <v>744</v>
      </c>
      <c r="I94" s="16">
        <f>E94*H94</f>
        <v>70680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16">
        <f t="shared" ref="O94:O100" si="57">(J94+M94)</f>
        <v>0</v>
      </c>
      <c r="P94" s="43">
        <v>67.400000000000006</v>
      </c>
      <c r="Q94" s="43">
        <v>0</v>
      </c>
      <c r="R94" s="43">
        <v>100</v>
      </c>
      <c r="S94" s="43">
        <v>50.76</v>
      </c>
      <c r="T94" s="16">
        <f t="shared" ref="T94:T100" si="58">((J94+M94)/D94)*100%</f>
        <v>0</v>
      </c>
      <c r="U94">
        <v>21</v>
      </c>
      <c r="V94">
        <v>0</v>
      </c>
      <c r="W94">
        <v>0</v>
      </c>
      <c r="X94" s="43">
        <v>0</v>
      </c>
      <c r="Y94">
        <v>0</v>
      </c>
      <c r="Z94">
        <v>0</v>
      </c>
      <c r="AA94" s="43">
        <v>0</v>
      </c>
      <c r="AB94">
        <v>0</v>
      </c>
    </row>
    <row r="95" spans="1:28" hidden="1" outlineLevel="1" x14ac:dyDescent="0.25">
      <c r="A95" s="13" t="s">
        <v>52</v>
      </c>
      <c r="B95" s="14">
        <v>44959</v>
      </c>
      <c r="C95" s="15">
        <v>34744.400000000001</v>
      </c>
      <c r="D95" s="13">
        <v>672</v>
      </c>
      <c r="E95" s="13">
        <v>95</v>
      </c>
      <c r="F95" s="43">
        <v>474.22</v>
      </c>
      <c r="G95" s="43">
        <v>197.78</v>
      </c>
      <c r="H95" s="43">
        <v>672</v>
      </c>
      <c r="I95" s="16">
        <f t="shared" ref="I95:I100" si="59">E95*H95</f>
        <v>63840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16">
        <f t="shared" si="57"/>
        <v>0</v>
      </c>
      <c r="P95" s="43">
        <v>70.569999999999993</v>
      </c>
      <c r="Q95" s="43">
        <v>0</v>
      </c>
      <c r="R95" s="43">
        <v>100</v>
      </c>
      <c r="S95" s="43">
        <v>54.42</v>
      </c>
      <c r="T95" s="16">
        <f t="shared" si="58"/>
        <v>0</v>
      </c>
      <c r="U95">
        <v>22</v>
      </c>
      <c r="V95">
        <v>0</v>
      </c>
      <c r="W95">
        <v>0</v>
      </c>
      <c r="X95" s="43">
        <v>0</v>
      </c>
      <c r="Y95">
        <v>0</v>
      </c>
      <c r="Z95">
        <v>0</v>
      </c>
      <c r="AA95" s="43">
        <v>0</v>
      </c>
      <c r="AB95">
        <v>0</v>
      </c>
    </row>
    <row r="96" spans="1:28" hidden="1" outlineLevel="1" x14ac:dyDescent="0.25">
      <c r="A96" s="13" t="s">
        <v>52</v>
      </c>
      <c r="B96" s="14">
        <v>44988</v>
      </c>
      <c r="C96" s="49">
        <v>33135.800000000003</v>
      </c>
      <c r="D96">
        <v>744</v>
      </c>
      <c r="E96">
        <v>95</v>
      </c>
      <c r="F96" s="43">
        <v>470.28</v>
      </c>
      <c r="G96" s="43">
        <v>269.60000000000002</v>
      </c>
      <c r="H96" s="43">
        <v>739.88</v>
      </c>
      <c r="I96" s="16">
        <f t="shared" si="59"/>
        <v>70288.600000000006</v>
      </c>
      <c r="J96" s="43">
        <v>0</v>
      </c>
      <c r="K96" s="43">
        <v>4.12</v>
      </c>
      <c r="L96" s="43">
        <v>0</v>
      </c>
      <c r="M96" s="43">
        <v>0</v>
      </c>
      <c r="N96" s="43">
        <v>4.12</v>
      </c>
      <c r="O96" s="16">
        <f t="shared" si="57"/>
        <v>0</v>
      </c>
      <c r="P96" s="43">
        <v>63.21</v>
      </c>
      <c r="Q96" s="43">
        <v>0</v>
      </c>
      <c r="R96" s="43">
        <v>99.45</v>
      </c>
      <c r="S96" s="43">
        <v>46.88</v>
      </c>
      <c r="T96" s="16">
        <f t="shared" si="58"/>
        <v>0</v>
      </c>
      <c r="U96">
        <v>18</v>
      </c>
      <c r="V96">
        <v>0</v>
      </c>
      <c r="W96">
        <v>1</v>
      </c>
      <c r="X96" s="43">
        <v>0</v>
      </c>
      <c r="Y96">
        <v>0</v>
      </c>
      <c r="Z96">
        <v>0</v>
      </c>
      <c r="AA96" s="43">
        <v>0</v>
      </c>
      <c r="AB96">
        <v>0</v>
      </c>
    </row>
    <row r="97" spans="1:28" hidden="1" outlineLevel="1" x14ac:dyDescent="0.25">
      <c r="A97" s="13" t="s">
        <v>52</v>
      </c>
      <c r="B97" s="14">
        <v>45020</v>
      </c>
      <c r="C97" s="15">
        <v>0</v>
      </c>
      <c r="D97" s="13">
        <v>720</v>
      </c>
      <c r="E97" s="13">
        <v>95</v>
      </c>
      <c r="F97" s="43">
        <v>0</v>
      </c>
      <c r="G97" s="43">
        <v>720</v>
      </c>
      <c r="H97" s="43">
        <v>720</v>
      </c>
      <c r="I97" s="16">
        <f t="shared" si="59"/>
        <v>68400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16">
        <f t="shared" si="57"/>
        <v>0</v>
      </c>
      <c r="P97" s="43">
        <v>0</v>
      </c>
      <c r="Q97" s="43">
        <v>0</v>
      </c>
      <c r="R97" s="43">
        <v>100</v>
      </c>
      <c r="S97" s="43">
        <v>0</v>
      </c>
      <c r="T97" s="16">
        <f t="shared" si="58"/>
        <v>0</v>
      </c>
      <c r="U97">
        <v>1</v>
      </c>
      <c r="V97">
        <v>0</v>
      </c>
      <c r="W97">
        <v>0</v>
      </c>
      <c r="X97" s="43">
        <v>0</v>
      </c>
      <c r="Y97">
        <v>0</v>
      </c>
      <c r="Z97">
        <v>0</v>
      </c>
      <c r="AA97" s="43">
        <v>0</v>
      </c>
      <c r="AB97">
        <v>0</v>
      </c>
    </row>
    <row r="98" spans="1:28" hidden="1" outlineLevel="1" x14ac:dyDescent="0.25">
      <c r="A98" s="13" t="s">
        <v>52</v>
      </c>
      <c r="B98" s="14">
        <v>45051</v>
      </c>
      <c r="C98" s="15">
        <v>48466.400000000001</v>
      </c>
      <c r="D98" s="13">
        <v>744</v>
      </c>
      <c r="E98" s="13">
        <v>95</v>
      </c>
      <c r="F98" s="43">
        <v>667.32</v>
      </c>
      <c r="G98" s="43">
        <v>76.680000000000007</v>
      </c>
      <c r="H98" s="43">
        <v>744</v>
      </c>
      <c r="I98" s="16">
        <f t="shared" si="59"/>
        <v>70680</v>
      </c>
      <c r="J98" s="43">
        <v>0</v>
      </c>
      <c r="K98" s="43">
        <v>0</v>
      </c>
      <c r="L98" s="43">
        <v>0</v>
      </c>
      <c r="M98" s="43">
        <v>0</v>
      </c>
      <c r="N98" s="43">
        <v>0</v>
      </c>
      <c r="O98" s="16">
        <f t="shared" si="57"/>
        <v>0</v>
      </c>
      <c r="P98" s="43">
        <v>89.69</v>
      </c>
      <c r="Q98" s="43">
        <v>0</v>
      </c>
      <c r="R98" s="43">
        <v>100</v>
      </c>
      <c r="S98" s="43">
        <v>68.569999999999993</v>
      </c>
      <c r="T98" s="16">
        <f t="shared" si="58"/>
        <v>0</v>
      </c>
      <c r="U98">
        <v>9</v>
      </c>
      <c r="V98">
        <v>0</v>
      </c>
      <c r="W98">
        <v>0</v>
      </c>
      <c r="X98" s="43">
        <v>0</v>
      </c>
      <c r="Y98">
        <v>0</v>
      </c>
      <c r="Z98">
        <v>0</v>
      </c>
      <c r="AA98" s="43">
        <v>0</v>
      </c>
      <c r="AB98">
        <v>0</v>
      </c>
    </row>
    <row r="99" spans="1:28" hidden="1" outlineLevel="1" x14ac:dyDescent="0.25">
      <c r="A99" s="13" t="s">
        <v>52</v>
      </c>
      <c r="B99" s="14">
        <v>45083</v>
      </c>
      <c r="C99" s="15">
        <v>29119</v>
      </c>
      <c r="D99" s="13">
        <v>720</v>
      </c>
      <c r="E99" s="13">
        <v>95</v>
      </c>
      <c r="F99" s="43">
        <v>414.9</v>
      </c>
      <c r="G99" s="43">
        <v>305.10000000000002</v>
      </c>
      <c r="H99" s="43">
        <v>720</v>
      </c>
      <c r="I99" s="16">
        <f t="shared" si="59"/>
        <v>68400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16">
        <f t="shared" si="57"/>
        <v>0</v>
      </c>
      <c r="P99" s="43">
        <v>57.63</v>
      </c>
      <c r="Q99" s="43">
        <v>0</v>
      </c>
      <c r="R99" s="43">
        <v>100</v>
      </c>
      <c r="S99" s="43">
        <v>42.57</v>
      </c>
      <c r="T99" s="16">
        <f t="shared" si="58"/>
        <v>0</v>
      </c>
      <c r="U99">
        <v>27</v>
      </c>
      <c r="V99">
        <v>0</v>
      </c>
      <c r="W99">
        <v>0</v>
      </c>
      <c r="X99" s="43">
        <v>0</v>
      </c>
      <c r="Y99">
        <v>0</v>
      </c>
      <c r="Z99">
        <v>0</v>
      </c>
      <c r="AA99" s="43">
        <v>0</v>
      </c>
      <c r="AB99">
        <v>0</v>
      </c>
    </row>
    <row r="100" spans="1:28" hidden="1" outlineLevel="1" x14ac:dyDescent="0.25">
      <c r="A100" s="13" t="s">
        <v>52</v>
      </c>
      <c r="B100" s="14">
        <v>45114</v>
      </c>
      <c r="C100" s="15">
        <v>23533.1</v>
      </c>
      <c r="D100" s="13">
        <v>744</v>
      </c>
      <c r="E100" s="13">
        <v>95</v>
      </c>
      <c r="F100" s="43">
        <v>320.32</v>
      </c>
      <c r="G100" s="43">
        <v>423.68</v>
      </c>
      <c r="H100" s="43">
        <v>744</v>
      </c>
      <c r="I100" s="16">
        <f t="shared" si="59"/>
        <v>70680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16">
        <f t="shared" si="57"/>
        <v>0</v>
      </c>
      <c r="P100" s="43">
        <v>43.05</v>
      </c>
      <c r="Q100" s="43">
        <v>0</v>
      </c>
      <c r="R100" s="43">
        <v>100</v>
      </c>
      <c r="S100" s="43">
        <v>33.299999999999997</v>
      </c>
      <c r="T100" s="16">
        <f t="shared" si="58"/>
        <v>0</v>
      </c>
      <c r="U100">
        <v>28</v>
      </c>
      <c r="V100">
        <v>0</v>
      </c>
      <c r="W100">
        <v>0</v>
      </c>
      <c r="X100" s="43">
        <v>0</v>
      </c>
      <c r="Y100">
        <v>0</v>
      </c>
      <c r="Z100">
        <v>0</v>
      </c>
      <c r="AA100" s="43">
        <v>0</v>
      </c>
      <c r="AB100">
        <v>0</v>
      </c>
    </row>
    <row r="101" spans="1:28" hidden="1" outlineLevel="1" x14ac:dyDescent="0.25">
      <c r="A101" s="13" t="s">
        <v>52</v>
      </c>
      <c r="B101" s="14">
        <v>44781</v>
      </c>
      <c r="C101" s="15">
        <v>50266.1</v>
      </c>
      <c r="D101" s="13">
        <v>744</v>
      </c>
      <c r="E101" s="13">
        <v>95</v>
      </c>
      <c r="F101" s="43">
        <v>681.32</v>
      </c>
      <c r="G101" s="43">
        <v>62.68</v>
      </c>
      <c r="H101" s="43">
        <v>744</v>
      </c>
      <c r="I101" s="16">
        <f t="shared" ref="I95:I105" si="60">E101*H101</f>
        <v>70680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16">
        <f t="shared" ref="O94:O105" si="61">(J101+M101)</f>
        <v>0</v>
      </c>
      <c r="P101" s="43">
        <v>91.58</v>
      </c>
      <c r="Q101" s="43">
        <v>0</v>
      </c>
      <c r="R101" s="43">
        <v>100</v>
      </c>
      <c r="S101" s="43">
        <v>71.12</v>
      </c>
      <c r="T101" s="16">
        <f t="shared" ref="T94:T105" si="62">((J101+M101)/D101)*100%</f>
        <v>0</v>
      </c>
      <c r="U101">
        <v>15</v>
      </c>
      <c r="V101">
        <v>0</v>
      </c>
      <c r="W101">
        <v>0</v>
      </c>
      <c r="X101" s="43">
        <v>0</v>
      </c>
      <c r="Y101">
        <v>0</v>
      </c>
      <c r="Z101">
        <v>0</v>
      </c>
      <c r="AA101" s="43">
        <v>0</v>
      </c>
      <c r="AB101">
        <v>0</v>
      </c>
    </row>
    <row r="102" spans="1:28" hidden="1" outlineLevel="1" x14ac:dyDescent="0.25">
      <c r="A102" s="13" t="s">
        <v>52</v>
      </c>
      <c r="B102" s="14">
        <v>44813</v>
      </c>
      <c r="C102" s="15">
        <v>28391.5</v>
      </c>
      <c r="D102" s="13">
        <v>720</v>
      </c>
      <c r="E102" s="13">
        <v>95</v>
      </c>
      <c r="F102" s="43">
        <v>385.72</v>
      </c>
      <c r="G102" s="43">
        <v>334.28</v>
      </c>
      <c r="H102" s="43">
        <v>720</v>
      </c>
      <c r="I102" s="16">
        <f t="shared" ref="I102" si="63">E102*H102</f>
        <v>68400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16">
        <f t="shared" ref="O102" si="64">(J102+M102)</f>
        <v>0</v>
      </c>
      <c r="P102" s="43">
        <v>53.57</v>
      </c>
      <c r="Q102" s="43">
        <v>0</v>
      </c>
      <c r="R102" s="43">
        <v>100</v>
      </c>
      <c r="S102" s="43">
        <v>41.51</v>
      </c>
      <c r="T102" s="16">
        <f t="shared" ref="T102" si="65">((J102+M102)/D102)*100%</f>
        <v>0</v>
      </c>
      <c r="U102">
        <v>33</v>
      </c>
      <c r="V102">
        <v>0</v>
      </c>
      <c r="W102">
        <v>0</v>
      </c>
      <c r="X102" s="43">
        <v>0</v>
      </c>
      <c r="Y102">
        <v>0</v>
      </c>
      <c r="Z102">
        <v>0</v>
      </c>
      <c r="AA102" s="43">
        <v>0</v>
      </c>
      <c r="AB102">
        <v>0</v>
      </c>
    </row>
    <row r="103" spans="1:28" hidden="1" outlineLevel="1" x14ac:dyDescent="0.25">
      <c r="A103" s="13" t="s">
        <v>52</v>
      </c>
      <c r="B103" s="14">
        <v>44844</v>
      </c>
      <c r="C103" s="15">
        <v>11075.8</v>
      </c>
      <c r="D103" s="13">
        <v>744</v>
      </c>
      <c r="E103" s="13">
        <v>95</v>
      </c>
      <c r="F103" s="43">
        <v>151</v>
      </c>
      <c r="G103" s="43">
        <v>324.73</v>
      </c>
      <c r="H103" s="43">
        <v>475.73</v>
      </c>
      <c r="I103" s="16">
        <f t="shared" si="60"/>
        <v>45194.35</v>
      </c>
      <c r="J103" s="43">
        <v>0</v>
      </c>
      <c r="K103" s="43">
        <v>268</v>
      </c>
      <c r="L103" s="43">
        <v>0.27</v>
      </c>
      <c r="M103" s="43">
        <v>0</v>
      </c>
      <c r="N103" s="43">
        <v>268.27</v>
      </c>
      <c r="O103" s="16">
        <f t="shared" si="61"/>
        <v>0</v>
      </c>
      <c r="P103" s="43">
        <v>20.3</v>
      </c>
      <c r="Q103" s="43">
        <v>0</v>
      </c>
      <c r="R103" s="43">
        <v>63.94</v>
      </c>
      <c r="S103" s="43">
        <v>15.67</v>
      </c>
      <c r="T103" s="16">
        <f t="shared" si="62"/>
        <v>0</v>
      </c>
      <c r="U103">
        <v>23</v>
      </c>
      <c r="V103">
        <v>0</v>
      </c>
      <c r="W103">
        <v>2</v>
      </c>
      <c r="X103" s="43">
        <v>0.27</v>
      </c>
      <c r="Y103">
        <v>1</v>
      </c>
      <c r="Z103">
        <v>0</v>
      </c>
      <c r="AA103" s="43">
        <v>0</v>
      </c>
      <c r="AB103">
        <v>0</v>
      </c>
    </row>
    <row r="104" spans="1:28" hidden="1" outlineLevel="1" x14ac:dyDescent="0.25">
      <c r="A104" s="13" t="s">
        <v>52</v>
      </c>
      <c r="B104" s="14">
        <v>44876</v>
      </c>
      <c r="C104" s="15">
        <v>0</v>
      </c>
      <c r="D104" s="13">
        <v>720</v>
      </c>
      <c r="E104" s="13">
        <v>95</v>
      </c>
      <c r="F104" s="43">
        <v>0</v>
      </c>
      <c r="G104" s="43">
        <v>0</v>
      </c>
      <c r="H104" s="43">
        <v>0</v>
      </c>
      <c r="I104" s="16">
        <f t="shared" ref="I104" si="66">E104*H104</f>
        <v>0</v>
      </c>
      <c r="J104" s="43">
        <v>0</v>
      </c>
      <c r="K104" s="43">
        <v>720</v>
      </c>
      <c r="L104" s="43">
        <v>0</v>
      </c>
      <c r="M104" s="43">
        <v>0</v>
      </c>
      <c r="N104" s="43">
        <v>720</v>
      </c>
      <c r="O104" s="16">
        <f t="shared" ref="O104" si="67">(J104+M104)</f>
        <v>0</v>
      </c>
      <c r="P104" s="43">
        <v>0</v>
      </c>
      <c r="Q104" s="43">
        <v>0</v>
      </c>
      <c r="R104" s="43">
        <v>0</v>
      </c>
      <c r="S104" s="43">
        <v>0</v>
      </c>
      <c r="T104" s="16">
        <f t="shared" ref="T104" si="68">((J104+M104)/D104)*100%</f>
        <v>0</v>
      </c>
      <c r="U104">
        <v>0</v>
      </c>
      <c r="V104">
        <v>0</v>
      </c>
      <c r="W104">
        <v>1</v>
      </c>
      <c r="X104" s="43">
        <v>0</v>
      </c>
      <c r="Y104">
        <v>0</v>
      </c>
      <c r="Z104">
        <v>0</v>
      </c>
      <c r="AA104" s="43">
        <v>0</v>
      </c>
      <c r="AB104">
        <v>0</v>
      </c>
    </row>
    <row r="105" spans="1:28" hidden="1" outlineLevel="1" x14ac:dyDescent="0.25">
      <c r="A105" s="13" t="s">
        <v>52</v>
      </c>
      <c r="B105" s="14">
        <v>44907</v>
      </c>
      <c r="C105" s="15">
        <v>24376.5</v>
      </c>
      <c r="D105" s="13">
        <v>744</v>
      </c>
      <c r="E105" s="13">
        <v>95</v>
      </c>
      <c r="F105" s="43">
        <v>330.25</v>
      </c>
      <c r="G105" s="43">
        <v>53.23</v>
      </c>
      <c r="H105" s="43">
        <v>383.48</v>
      </c>
      <c r="I105" s="16">
        <f t="shared" si="60"/>
        <v>36430.6</v>
      </c>
      <c r="J105" s="43">
        <v>0</v>
      </c>
      <c r="K105" s="43">
        <v>351.1</v>
      </c>
      <c r="L105" s="43">
        <v>0</v>
      </c>
      <c r="M105" s="43">
        <v>9.42</v>
      </c>
      <c r="N105" s="43">
        <v>360.52</v>
      </c>
      <c r="O105" s="16">
        <f t="shared" si="61"/>
        <v>9.42</v>
      </c>
      <c r="P105" s="43">
        <v>44.39</v>
      </c>
      <c r="Q105" s="43">
        <v>0</v>
      </c>
      <c r="R105" s="43">
        <v>51.54</v>
      </c>
      <c r="S105" s="43">
        <v>34.49</v>
      </c>
      <c r="T105" s="16">
        <f t="shared" si="62"/>
        <v>1.2661290322580645E-2</v>
      </c>
      <c r="U105">
        <v>9</v>
      </c>
      <c r="V105">
        <v>0</v>
      </c>
      <c r="W105">
        <v>1</v>
      </c>
      <c r="X105" s="43">
        <v>0</v>
      </c>
      <c r="Y105">
        <v>0</v>
      </c>
      <c r="Z105">
        <v>1</v>
      </c>
      <c r="AA105" s="43">
        <v>0</v>
      </c>
      <c r="AB105">
        <v>0</v>
      </c>
    </row>
    <row r="106" spans="1:28" s="1" customFormat="1" collapsed="1" x14ac:dyDescent="0.25">
      <c r="A106" s="1" t="s">
        <v>52</v>
      </c>
      <c r="B106" s="4" t="s">
        <v>45</v>
      </c>
      <c r="C106" s="5">
        <f>SUM(C94:C105)</f>
        <v>318985.5</v>
      </c>
      <c r="D106" s="1">
        <f>SUM(D94:D105)</f>
        <v>8760</v>
      </c>
      <c r="E106" s="2">
        <f>AVERAGE(E94:E105)</f>
        <v>95</v>
      </c>
      <c r="F106" s="3">
        <f t="shared" ref="F106:O106" si="69">SUM(F94:F105)</f>
        <v>4396.8100000000004</v>
      </c>
      <c r="G106" s="3">
        <f t="shared" si="69"/>
        <v>3010.2799999999997</v>
      </c>
      <c r="H106" s="3">
        <f t="shared" si="69"/>
        <v>7407.09</v>
      </c>
      <c r="I106" s="3">
        <f>SUM(I94:I105)</f>
        <v>703673.54999999993</v>
      </c>
      <c r="J106" s="3">
        <f t="shared" si="69"/>
        <v>0</v>
      </c>
      <c r="K106" s="3">
        <f t="shared" si="69"/>
        <v>1343.22</v>
      </c>
      <c r="L106" s="3">
        <f t="shared" si="69"/>
        <v>0.27</v>
      </c>
      <c r="M106" s="3">
        <f t="shared" si="69"/>
        <v>9.42</v>
      </c>
      <c r="N106" s="3">
        <f t="shared" si="69"/>
        <v>1352.9099999999999</v>
      </c>
      <c r="O106" s="3">
        <f t="shared" si="69"/>
        <v>9.42</v>
      </c>
      <c r="P106" s="3">
        <f>AVERAGE(P94:P105)</f>
        <v>50.115833333333335</v>
      </c>
      <c r="Q106" s="3">
        <f>AVERAGE(Q94:Q105)</f>
        <v>0</v>
      </c>
      <c r="R106" s="3">
        <f>AVERAGE(R94:R105)</f>
        <v>84.577500000000001</v>
      </c>
      <c r="S106" s="3">
        <f>AVERAGE(S94:S105)</f>
        <v>38.274166666666666</v>
      </c>
      <c r="T106" s="3">
        <f>AVERAGE(T94:T105)</f>
        <v>1.0551075268817203E-3</v>
      </c>
      <c r="U106" s="1">
        <f t="shared" ref="U106:AB106" si="70">SUM(U94:U105)</f>
        <v>206</v>
      </c>
      <c r="V106" s="1">
        <f t="shared" si="70"/>
        <v>0</v>
      </c>
      <c r="W106" s="1">
        <f t="shared" si="70"/>
        <v>5</v>
      </c>
      <c r="X106" s="3">
        <f t="shared" si="70"/>
        <v>0.27</v>
      </c>
      <c r="Y106" s="1">
        <f t="shared" si="70"/>
        <v>1</v>
      </c>
      <c r="Z106" s="1">
        <f t="shared" si="70"/>
        <v>1</v>
      </c>
      <c r="AA106" s="3">
        <f t="shared" si="70"/>
        <v>0</v>
      </c>
      <c r="AB106" s="1">
        <f t="shared" si="70"/>
        <v>0</v>
      </c>
    </row>
    <row r="107" spans="1:28" hidden="1" outlineLevel="1" x14ac:dyDescent="0.25">
      <c r="A107" s="13" t="s">
        <v>53</v>
      </c>
      <c r="B107" s="14">
        <v>44927</v>
      </c>
      <c r="C107" s="15">
        <v>32569.3</v>
      </c>
      <c r="D107" s="13">
        <v>744</v>
      </c>
      <c r="E107" s="13">
        <v>95</v>
      </c>
      <c r="F107" s="43">
        <v>457.83</v>
      </c>
      <c r="G107" s="43">
        <v>286.17</v>
      </c>
      <c r="H107" s="43">
        <v>744</v>
      </c>
      <c r="I107" s="16">
        <f>E107*H107</f>
        <v>70680</v>
      </c>
      <c r="J107" s="43">
        <v>0</v>
      </c>
      <c r="K107" s="43">
        <v>0</v>
      </c>
      <c r="L107" s="43">
        <v>0</v>
      </c>
      <c r="M107" s="43">
        <v>0</v>
      </c>
      <c r="N107" s="43">
        <v>0</v>
      </c>
      <c r="O107" s="16">
        <f t="shared" ref="O107:O113" si="71">(J107+M107)</f>
        <v>0</v>
      </c>
      <c r="P107" s="43">
        <v>61.54</v>
      </c>
      <c r="Q107" s="43">
        <v>0</v>
      </c>
      <c r="R107" s="43">
        <v>100</v>
      </c>
      <c r="S107" s="43">
        <v>46.08</v>
      </c>
      <c r="T107" s="16">
        <f t="shared" ref="T107:T113" si="72">((J107+M107)/D107)*100%</f>
        <v>0</v>
      </c>
      <c r="U107">
        <v>31</v>
      </c>
      <c r="V107">
        <v>0</v>
      </c>
      <c r="W107">
        <v>0</v>
      </c>
      <c r="X107" s="43">
        <v>0</v>
      </c>
      <c r="Y107">
        <v>0</v>
      </c>
      <c r="Z107">
        <v>0</v>
      </c>
      <c r="AA107" s="43">
        <v>0</v>
      </c>
      <c r="AB107">
        <v>0</v>
      </c>
    </row>
    <row r="108" spans="1:28" hidden="1" outlineLevel="1" x14ac:dyDescent="0.25">
      <c r="A108" s="13" t="s">
        <v>53</v>
      </c>
      <c r="B108" s="14">
        <v>44959</v>
      </c>
      <c r="C108" s="15">
        <v>28159.8</v>
      </c>
      <c r="D108" s="13">
        <v>672</v>
      </c>
      <c r="E108" s="13">
        <v>95</v>
      </c>
      <c r="F108" s="43">
        <v>385.74</v>
      </c>
      <c r="G108" s="43">
        <v>282.08</v>
      </c>
      <c r="H108" s="43">
        <v>667.82</v>
      </c>
      <c r="I108" s="16">
        <f t="shared" ref="I108:I113" si="73">E108*H108</f>
        <v>63442.9</v>
      </c>
      <c r="J108" s="43">
        <v>0</v>
      </c>
      <c r="K108" s="43">
        <v>4.18</v>
      </c>
      <c r="L108" s="43">
        <v>0</v>
      </c>
      <c r="M108" s="43">
        <v>0</v>
      </c>
      <c r="N108" s="43">
        <v>4.18</v>
      </c>
      <c r="O108" s="16">
        <f t="shared" si="71"/>
        <v>0</v>
      </c>
      <c r="P108" s="43">
        <v>57.4</v>
      </c>
      <c r="Q108" s="43">
        <v>0</v>
      </c>
      <c r="R108" s="43">
        <v>99.38</v>
      </c>
      <c r="S108" s="43">
        <v>44.11</v>
      </c>
      <c r="T108" s="16">
        <f t="shared" si="72"/>
        <v>0</v>
      </c>
      <c r="U108">
        <v>40</v>
      </c>
      <c r="V108">
        <v>0</v>
      </c>
      <c r="W108">
        <v>1</v>
      </c>
      <c r="X108" s="43">
        <v>0</v>
      </c>
      <c r="Y108">
        <v>0</v>
      </c>
      <c r="Z108">
        <v>0</v>
      </c>
      <c r="AA108" s="43">
        <v>0</v>
      </c>
      <c r="AB108">
        <v>0</v>
      </c>
    </row>
    <row r="109" spans="1:28" hidden="1" outlineLevel="1" x14ac:dyDescent="0.25">
      <c r="A109" s="13" t="s">
        <v>53</v>
      </c>
      <c r="B109" s="14">
        <v>44988</v>
      </c>
      <c r="C109" s="49">
        <v>13456.8</v>
      </c>
      <c r="D109">
        <v>744</v>
      </c>
      <c r="E109">
        <v>95</v>
      </c>
      <c r="F109" s="43">
        <v>194.02</v>
      </c>
      <c r="G109" s="43">
        <v>497.28</v>
      </c>
      <c r="H109" s="43">
        <v>691.3</v>
      </c>
      <c r="I109" s="16">
        <f t="shared" si="73"/>
        <v>65673.5</v>
      </c>
      <c r="J109" s="43">
        <v>0</v>
      </c>
      <c r="K109" s="43">
        <v>52.7</v>
      </c>
      <c r="L109" s="43">
        <v>0</v>
      </c>
      <c r="M109" s="43">
        <v>0</v>
      </c>
      <c r="N109" s="43">
        <v>52.7</v>
      </c>
      <c r="O109" s="16">
        <f t="shared" si="71"/>
        <v>0</v>
      </c>
      <c r="P109" s="43">
        <v>26.08</v>
      </c>
      <c r="Q109" s="43">
        <v>0</v>
      </c>
      <c r="R109" s="43">
        <v>92.92</v>
      </c>
      <c r="S109" s="43">
        <v>19.04</v>
      </c>
      <c r="T109" s="16">
        <f t="shared" si="72"/>
        <v>0</v>
      </c>
      <c r="U109">
        <v>15</v>
      </c>
      <c r="V109">
        <v>0</v>
      </c>
      <c r="W109">
        <v>1</v>
      </c>
      <c r="X109" s="43">
        <v>0</v>
      </c>
      <c r="Y109">
        <v>0</v>
      </c>
      <c r="Z109">
        <v>0</v>
      </c>
      <c r="AA109" s="43">
        <v>0</v>
      </c>
      <c r="AB109">
        <v>0</v>
      </c>
    </row>
    <row r="110" spans="1:28" hidden="1" outlineLevel="1" x14ac:dyDescent="0.25">
      <c r="A110" s="13" t="s">
        <v>53</v>
      </c>
      <c r="B110" s="14">
        <v>45020</v>
      </c>
      <c r="C110" s="15">
        <v>31053.8</v>
      </c>
      <c r="D110" s="13">
        <v>720</v>
      </c>
      <c r="E110" s="13">
        <v>95</v>
      </c>
      <c r="F110" s="43">
        <v>453.55</v>
      </c>
      <c r="G110" s="43">
        <v>256.17</v>
      </c>
      <c r="H110" s="43">
        <v>709.72</v>
      </c>
      <c r="I110" s="16">
        <f t="shared" si="73"/>
        <v>67423.400000000009</v>
      </c>
      <c r="J110" s="43">
        <v>0</v>
      </c>
      <c r="K110" s="43">
        <v>0</v>
      </c>
      <c r="L110" s="43">
        <v>0.28000000000000003</v>
      </c>
      <c r="M110" s="43">
        <v>10</v>
      </c>
      <c r="N110" s="43">
        <v>10.28</v>
      </c>
      <c r="O110" s="16">
        <f t="shared" si="71"/>
        <v>10</v>
      </c>
      <c r="P110" s="43">
        <v>62.99</v>
      </c>
      <c r="Q110" s="43">
        <v>0</v>
      </c>
      <c r="R110" s="43">
        <v>98.57</v>
      </c>
      <c r="S110" s="43">
        <v>45.4</v>
      </c>
      <c r="T110" s="16">
        <f t="shared" si="72"/>
        <v>1.3888888888888888E-2</v>
      </c>
      <c r="U110">
        <v>3</v>
      </c>
      <c r="V110">
        <v>0</v>
      </c>
      <c r="W110">
        <v>0</v>
      </c>
      <c r="X110" s="43">
        <v>0</v>
      </c>
      <c r="Y110">
        <v>0</v>
      </c>
      <c r="Z110">
        <v>1</v>
      </c>
      <c r="AA110" s="43">
        <v>0.28000000000000003</v>
      </c>
      <c r="AB110">
        <v>1</v>
      </c>
    </row>
    <row r="111" spans="1:28" hidden="1" outlineLevel="1" x14ac:dyDescent="0.25">
      <c r="A111" s="13" t="s">
        <v>53</v>
      </c>
      <c r="B111" s="14">
        <v>45051</v>
      </c>
      <c r="C111" s="15">
        <v>41843.699999999997</v>
      </c>
      <c r="D111" s="13">
        <v>744</v>
      </c>
      <c r="E111" s="13">
        <v>95</v>
      </c>
      <c r="F111" s="43">
        <v>581.9</v>
      </c>
      <c r="G111" s="43">
        <v>162.1</v>
      </c>
      <c r="H111" s="43">
        <v>744</v>
      </c>
      <c r="I111" s="16">
        <f t="shared" si="73"/>
        <v>70680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16">
        <f t="shared" si="71"/>
        <v>0</v>
      </c>
      <c r="P111" s="43">
        <v>78.209999999999994</v>
      </c>
      <c r="Q111" s="43">
        <v>0</v>
      </c>
      <c r="R111" s="43">
        <v>100</v>
      </c>
      <c r="S111" s="43">
        <v>59.2</v>
      </c>
      <c r="T111" s="16">
        <f t="shared" si="72"/>
        <v>0</v>
      </c>
      <c r="U111">
        <v>15</v>
      </c>
      <c r="V111">
        <v>0</v>
      </c>
      <c r="W111">
        <v>0</v>
      </c>
      <c r="X111" s="43">
        <v>0</v>
      </c>
      <c r="Y111">
        <v>0</v>
      </c>
      <c r="Z111">
        <v>0</v>
      </c>
      <c r="AA111" s="43">
        <v>0</v>
      </c>
      <c r="AB111">
        <v>0</v>
      </c>
    </row>
    <row r="112" spans="1:28" hidden="1" outlineLevel="1" x14ac:dyDescent="0.25">
      <c r="A112" s="13" t="s">
        <v>53</v>
      </c>
      <c r="B112" s="14">
        <v>45083</v>
      </c>
      <c r="C112" s="15">
        <v>9820.4</v>
      </c>
      <c r="D112" s="13">
        <v>720</v>
      </c>
      <c r="E112" s="13">
        <v>95</v>
      </c>
      <c r="F112" s="43">
        <v>143.86000000000001</v>
      </c>
      <c r="G112" s="43">
        <v>572.41999999999996</v>
      </c>
      <c r="H112" s="43">
        <v>716.28</v>
      </c>
      <c r="I112" s="16">
        <f t="shared" si="73"/>
        <v>68046.599999999991</v>
      </c>
      <c r="J112" s="43">
        <v>3.72</v>
      </c>
      <c r="K112" s="43">
        <v>0</v>
      </c>
      <c r="L112" s="43">
        <v>0</v>
      </c>
      <c r="M112" s="43">
        <v>0</v>
      </c>
      <c r="N112" s="43">
        <v>3.72</v>
      </c>
      <c r="O112" s="16">
        <f t="shared" si="71"/>
        <v>3.72</v>
      </c>
      <c r="P112" s="43">
        <v>19.98</v>
      </c>
      <c r="Q112" s="43">
        <v>0.52</v>
      </c>
      <c r="R112" s="43">
        <v>99.48</v>
      </c>
      <c r="S112" s="43">
        <v>14.36</v>
      </c>
      <c r="T112" s="16">
        <f t="shared" si="72"/>
        <v>5.1666666666666666E-3</v>
      </c>
      <c r="U112">
        <v>16</v>
      </c>
      <c r="V112">
        <v>1</v>
      </c>
      <c r="W112">
        <v>0</v>
      </c>
      <c r="X112" s="43">
        <v>0</v>
      </c>
      <c r="Y112">
        <v>0</v>
      </c>
      <c r="Z112">
        <v>0</v>
      </c>
      <c r="AA112" s="43">
        <v>0</v>
      </c>
      <c r="AB112">
        <v>0</v>
      </c>
    </row>
    <row r="113" spans="1:28" hidden="1" outlineLevel="1" x14ac:dyDescent="0.25">
      <c r="A113" s="13" t="s">
        <v>53</v>
      </c>
      <c r="B113" s="14">
        <v>45114</v>
      </c>
      <c r="C113" s="15">
        <v>6123.5</v>
      </c>
      <c r="D113" s="13">
        <v>744</v>
      </c>
      <c r="E113" s="13">
        <v>95</v>
      </c>
      <c r="F113" s="43">
        <v>87.35</v>
      </c>
      <c r="G113" s="43">
        <v>656.65</v>
      </c>
      <c r="H113" s="43">
        <v>744</v>
      </c>
      <c r="I113" s="16">
        <f t="shared" si="73"/>
        <v>70680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16">
        <f t="shared" si="71"/>
        <v>0</v>
      </c>
      <c r="P113" s="43">
        <v>11.74</v>
      </c>
      <c r="Q113" s="43">
        <v>0</v>
      </c>
      <c r="R113" s="43">
        <v>100</v>
      </c>
      <c r="S113" s="43">
        <v>8.66</v>
      </c>
      <c r="T113" s="16">
        <f t="shared" si="72"/>
        <v>0</v>
      </c>
      <c r="U113">
        <v>14</v>
      </c>
      <c r="V113">
        <v>0</v>
      </c>
      <c r="W113">
        <v>0</v>
      </c>
      <c r="X113" s="43">
        <v>0</v>
      </c>
      <c r="Y113">
        <v>0</v>
      </c>
      <c r="Z113">
        <v>0</v>
      </c>
      <c r="AA113" s="43">
        <v>0</v>
      </c>
      <c r="AB113">
        <v>0</v>
      </c>
    </row>
    <row r="114" spans="1:28" hidden="1" outlineLevel="1" x14ac:dyDescent="0.25">
      <c r="A114" s="13" t="s">
        <v>53</v>
      </c>
      <c r="B114" s="14">
        <v>44781</v>
      </c>
      <c r="C114" s="15">
        <v>44655.5</v>
      </c>
      <c r="D114" s="13">
        <v>744</v>
      </c>
      <c r="E114" s="13">
        <v>95</v>
      </c>
      <c r="F114" s="43">
        <v>611.03</v>
      </c>
      <c r="G114" s="43">
        <v>132.97</v>
      </c>
      <c r="H114" s="43">
        <v>744</v>
      </c>
      <c r="I114" s="16">
        <f>E114*H114</f>
        <v>70680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16">
        <f t="shared" ref="O107:O118" si="74">(J114+M114)</f>
        <v>0</v>
      </c>
      <c r="P114" s="43">
        <v>82.13</v>
      </c>
      <c r="Q114" s="43">
        <v>0</v>
      </c>
      <c r="R114" s="43">
        <v>100</v>
      </c>
      <c r="S114" s="43">
        <v>63.18</v>
      </c>
      <c r="T114" s="16">
        <f t="shared" ref="T107:T118" si="75">((J114+M114)/D114)*100%</f>
        <v>0</v>
      </c>
      <c r="U114">
        <v>28</v>
      </c>
      <c r="V114">
        <v>0</v>
      </c>
      <c r="W114">
        <v>0</v>
      </c>
      <c r="X114" s="43">
        <v>0</v>
      </c>
      <c r="Y114">
        <v>0</v>
      </c>
      <c r="Z114">
        <v>0</v>
      </c>
      <c r="AA114" s="43">
        <v>0</v>
      </c>
      <c r="AB114">
        <v>0</v>
      </c>
    </row>
    <row r="115" spans="1:28" hidden="1" outlineLevel="1" x14ac:dyDescent="0.25">
      <c r="A115" s="13" t="s">
        <v>53</v>
      </c>
      <c r="B115" s="14">
        <v>44813</v>
      </c>
      <c r="C115" s="15">
        <v>24116.3</v>
      </c>
      <c r="D115" s="13">
        <v>720</v>
      </c>
      <c r="E115" s="13">
        <v>95</v>
      </c>
      <c r="F115" s="43">
        <v>335.88</v>
      </c>
      <c r="G115" s="43">
        <v>305.97000000000003</v>
      </c>
      <c r="H115" s="43">
        <v>641.85</v>
      </c>
      <c r="I115" s="16">
        <f t="shared" ref="I115" si="76">E115*H115</f>
        <v>60975.75</v>
      </c>
      <c r="J115" s="43">
        <v>0</v>
      </c>
      <c r="K115" s="43">
        <v>78.150000000000006</v>
      </c>
      <c r="L115" s="43">
        <v>0</v>
      </c>
      <c r="M115" s="43">
        <v>0</v>
      </c>
      <c r="N115" s="43">
        <v>78.150000000000006</v>
      </c>
      <c r="O115" s="16">
        <f t="shared" si="74"/>
        <v>0</v>
      </c>
      <c r="P115" s="43">
        <v>46.65</v>
      </c>
      <c r="Q115" s="43">
        <v>0</v>
      </c>
      <c r="R115" s="43">
        <v>89.15</v>
      </c>
      <c r="S115" s="43">
        <v>35.26</v>
      </c>
      <c r="T115" s="16">
        <f t="shared" si="75"/>
        <v>0</v>
      </c>
      <c r="U115">
        <v>32</v>
      </c>
      <c r="V115">
        <v>0</v>
      </c>
      <c r="W115">
        <v>1</v>
      </c>
      <c r="X115" s="43">
        <v>0</v>
      </c>
      <c r="Y115">
        <v>0</v>
      </c>
      <c r="Z115">
        <v>0</v>
      </c>
      <c r="AA115" s="43">
        <v>0</v>
      </c>
      <c r="AB115">
        <v>0</v>
      </c>
    </row>
    <row r="116" spans="1:28" hidden="1" outlineLevel="1" x14ac:dyDescent="0.25">
      <c r="A116" s="13" t="s">
        <v>53</v>
      </c>
      <c r="B116" s="14">
        <v>44844</v>
      </c>
      <c r="C116" s="15">
        <v>18826.8</v>
      </c>
      <c r="D116" s="13">
        <v>744</v>
      </c>
      <c r="E116" s="13">
        <v>95</v>
      </c>
      <c r="F116" s="43">
        <v>255.5</v>
      </c>
      <c r="G116" s="43">
        <v>488.5</v>
      </c>
      <c r="H116" s="43">
        <v>744</v>
      </c>
      <c r="I116" s="16">
        <f>E116*H116</f>
        <v>70680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16">
        <f t="shared" si="74"/>
        <v>0</v>
      </c>
      <c r="P116" s="43">
        <v>34.340000000000003</v>
      </c>
      <c r="Q116" s="43">
        <v>0</v>
      </c>
      <c r="R116" s="43">
        <v>100</v>
      </c>
      <c r="S116" s="43">
        <v>26.64</v>
      </c>
      <c r="T116" s="16">
        <f t="shared" si="75"/>
        <v>0</v>
      </c>
      <c r="U116">
        <v>37</v>
      </c>
      <c r="V116">
        <v>0</v>
      </c>
      <c r="W116">
        <v>0</v>
      </c>
      <c r="X116" s="43">
        <v>0</v>
      </c>
      <c r="Y116">
        <v>0</v>
      </c>
      <c r="Z116">
        <v>0</v>
      </c>
      <c r="AA116" s="43">
        <v>0</v>
      </c>
      <c r="AB116">
        <v>0</v>
      </c>
    </row>
    <row r="117" spans="1:28" hidden="1" outlineLevel="1" x14ac:dyDescent="0.25">
      <c r="A117" s="13" t="s">
        <v>53</v>
      </c>
      <c r="B117" s="14">
        <v>44876</v>
      </c>
      <c r="C117" s="15">
        <v>28193.8</v>
      </c>
      <c r="D117" s="13">
        <v>720</v>
      </c>
      <c r="E117" s="13">
        <v>95</v>
      </c>
      <c r="F117" s="43">
        <v>366.07</v>
      </c>
      <c r="G117" s="43">
        <v>345.28</v>
      </c>
      <c r="H117" s="43">
        <v>711.35</v>
      </c>
      <c r="I117" s="16">
        <f>E117*H117</f>
        <v>67578.25</v>
      </c>
      <c r="J117" s="43">
        <v>0</v>
      </c>
      <c r="K117" s="43">
        <v>8.65</v>
      </c>
      <c r="L117" s="43">
        <v>0</v>
      </c>
      <c r="M117" s="43">
        <v>0</v>
      </c>
      <c r="N117" s="43">
        <v>8.65</v>
      </c>
      <c r="O117" s="16">
        <f t="shared" si="74"/>
        <v>0</v>
      </c>
      <c r="P117" s="43">
        <v>50.84</v>
      </c>
      <c r="Q117" s="43">
        <v>0</v>
      </c>
      <c r="R117" s="43">
        <v>98.8</v>
      </c>
      <c r="S117" s="43">
        <v>41.22</v>
      </c>
      <c r="T117" s="16">
        <f t="shared" si="75"/>
        <v>0</v>
      </c>
      <c r="U117">
        <v>37</v>
      </c>
      <c r="V117">
        <v>0</v>
      </c>
      <c r="W117">
        <v>1</v>
      </c>
      <c r="X117" s="43">
        <v>0</v>
      </c>
      <c r="Y117">
        <v>0</v>
      </c>
      <c r="Z117">
        <v>0</v>
      </c>
      <c r="AA117" s="43">
        <v>0</v>
      </c>
      <c r="AB117">
        <v>0</v>
      </c>
    </row>
    <row r="118" spans="1:28" hidden="1" outlineLevel="1" x14ac:dyDescent="0.25">
      <c r="A118" s="13" t="s">
        <v>53</v>
      </c>
      <c r="B118" s="14">
        <v>44907</v>
      </c>
      <c r="C118" s="15">
        <v>37827.4</v>
      </c>
      <c r="D118" s="13">
        <v>744</v>
      </c>
      <c r="E118" s="13">
        <v>95</v>
      </c>
      <c r="F118" s="43">
        <v>495.6</v>
      </c>
      <c r="G118" s="43">
        <v>241.05</v>
      </c>
      <c r="H118" s="43">
        <v>736.65</v>
      </c>
      <c r="I118" s="16">
        <f t="shared" ref="I108:I118" si="77">E118*H118</f>
        <v>69981.75</v>
      </c>
      <c r="J118" s="43">
        <v>0</v>
      </c>
      <c r="K118" s="43">
        <v>0</v>
      </c>
      <c r="L118" s="43">
        <v>0</v>
      </c>
      <c r="M118" s="43">
        <v>7.35</v>
      </c>
      <c r="N118" s="43">
        <v>7.35</v>
      </c>
      <c r="O118" s="16">
        <f t="shared" si="74"/>
        <v>7.35</v>
      </c>
      <c r="P118" s="43">
        <v>66.61</v>
      </c>
      <c r="Q118" s="43">
        <v>0</v>
      </c>
      <c r="R118" s="43">
        <v>99.01</v>
      </c>
      <c r="S118" s="43">
        <v>53.52</v>
      </c>
      <c r="T118" s="16">
        <f t="shared" si="75"/>
        <v>9.8790322580645153E-3</v>
      </c>
      <c r="U118">
        <v>24</v>
      </c>
      <c r="V118">
        <v>0</v>
      </c>
      <c r="W118">
        <v>0</v>
      </c>
      <c r="X118" s="43">
        <v>0</v>
      </c>
      <c r="Y118">
        <v>0</v>
      </c>
      <c r="Z118">
        <v>2</v>
      </c>
      <c r="AA118" s="43">
        <v>0</v>
      </c>
      <c r="AB118">
        <v>0</v>
      </c>
    </row>
    <row r="119" spans="1:28" s="1" customFormat="1" collapsed="1" x14ac:dyDescent="0.25">
      <c r="A119" s="1" t="s">
        <v>53</v>
      </c>
      <c r="B119" s="4" t="s">
        <v>45</v>
      </c>
      <c r="C119" s="5">
        <f>SUM(C107:C118)</f>
        <v>316647.09999999998</v>
      </c>
      <c r="D119" s="1">
        <f>SUM(D107:D118)</f>
        <v>8760</v>
      </c>
      <c r="E119" s="2">
        <f>AVERAGE(E107:E118)</f>
        <v>95</v>
      </c>
      <c r="F119" s="3">
        <f t="shared" ref="F119:O119" si="78">SUM(F107:F118)</f>
        <v>4368.33</v>
      </c>
      <c r="G119" s="3">
        <f t="shared" si="78"/>
        <v>4226.6399999999994</v>
      </c>
      <c r="H119" s="3">
        <f t="shared" si="78"/>
        <v>8594.9700000000012</v>
      </c>
      <c r="I119" s="3">
        <f>SUM(I107:I118)</f>
        <v>816522.14999999991</v>
      </c>
      <c r="J119" s="3">
        <f t="shared" si="78"/>
        <v>3.72</v>
      </c>
      <c r="K119" s="3">
        <f t="shared" si="78"/>
        <v>143.68</v>
      </c>
      <c r="L119" s="3">
        <f t="shared" si="78"/>
        <v>0.28000000000000003</v>
      </c>
      <c r="M119" s="3">
        <f t="shared" si="78"/>
        <v>17.350000000000001</v>
      </c>
      <c r="N119" s="3">
        <f t="shared" si="78"/>
        <v>165.03</v>
      </c>
      <c r="O119" s="3">
        <f t="shared" si="78"/>
        <v>21.07</v>
      </c>
      <c r="P119" s="3">
        <f>AVERAGE(P107:P118)</f>
        <v>49.875833333333333</v>
      </c>
      <c r="Q119" s="3">
        <f>AVERAGE(Q107:Q118)</f>
        <v>4.3333333333333335E-2</v>
      </c>
      <c r="R119" s="3">
        <f>AVERAGE(R107:R118)</f>
        <v>98.109166666666667</v>
      </c>
      <c r="S119" s="3">
        <f>AVERAGE(S107:S118)</f>
        <v>38.055833333333332</v>
      </c>
      <c r="T119" s="3">
        <f>AVERAGE(T107:T118)</f>
        <v>2.4112156511350061E-3</v>
      </c>
      <c r="U119" s="1">
        <f t="shared" ref="U119:AB119" si="79">SUM(U107:U118)</f>
        <v>292</v>
      </c>
      <c r="V119" s="1">
        <f t="shared" si="79"/>
        <v>1</v>
      </c>
      <c r="W119" s="1">
        <f t="shared" si="79"/>
        <v>4</v>
      </c>
      <c r="X119" s="3">
        <f t="shared" si="79"/>
        <v>0</v>
      </c>
      <c r="Y119" s="1">
        <f t="shared" si="79"/>
        <v>0</v>
      </c>
      <c r="Z119" s="1">
        <f t="shared" si="79"/>
        <v>3</v>
      </c>
      <c r="AA119" s="3">
        <f t="shared" si="79"/>
        <v>0.28000000000000003</v>
      </c>
      <c r="AB119" s="1">
        <f t="shared" si="79"/>
        <v>1</v>
      </c>
    </row>
    <row r="120" spans="1:28" hidden="1" outlineLevel="1" x14ac:dyDescent="0.25">
      <c r="A120" s="13" t="s">
        <v>54</v>
      </c>
      <c r="B120" s="14">
        <v>44927</v>
      </c>
      <c r="C120" s="15">
        <v>40350.6</v>
      </c>
      <c r="D120" s="13">
        <v>744</v>
      </c>
      <c r="E120" s="13">
        <v>95</v>
      </c>
      <c r="F120" s="43">
        <v>590.92999999999995</v>
      </c>
      <c r="G120" s="43">
        <v>153.07</v>
      </c>
      <c r="H120" s="43">
        <v>744</v>
      </c>
      <c r="I120" s="16">
        <f>E120*H120</f>
        <v>70680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16">
        <f t="shared" ref="O120:O126" si="80">(J120+M120)</f>
        <v>0</v>
      </c>
      <c r="P120" s="43">
        <v>79.430000000000007</v>
      </c>
      <c r="Q120" s="43">
        <v>0</v>
      </c>
      <c r="R120" s="43">
        <v>100</v>
      </c>
      <c r="S120" s="43">
        <v>57.09</v>
      </c>
      <c r="T120" s="16">
        <f t="shared" ref="T120:T126" si="81">((J120+M120)/D120)*100%</f>
        <v>0</v>
      </c>
      <c r="U120">
        <v>10</v>
      </c>
      <c r="V120">
        <v>0</v>
      </c>
      <c r="W120">
        <v>0</v>
      </c>
      <c r="X120" s="43">
        <v>0</v>
      </c>
      <c r="Y120">
        <v>0</v>
      </c>
      <c r="Z120">
        <v>0</v>
      </c>
      <c r="AA120" s="43">
        <v>0</v>
      </c>
      <c r="AB120">
        <v>0</v>
      </c>
    </row>
    <row r="121" spans="1:28" hidden="1" outlineLevel="1" x14ac:dyDescent="0.25">
      <c r="A121" s="13" t="s">
        <v>54</v>
      </c>
      <c r="B121" s="14">
        <v>44959</v>
      </c>
      <c r="C121" s="15">
        <v>38473.599999999999</v>
      </c>
      <c r="D121" s="13">
        <v>672</v>
      </c>
      <c r="E121" s="13">
        <v>95</v>
      </c>
      <c r="F121" s="43">
        <v>548.5</v>
      </c>
      <c r="G121" s="43">
        <v>119.32</v>
      </c>
      <c r="H121" s="43">
        <v>667.82</v>
      </c>
      <c r="I121" s="16">
        <f t="shared" ref="I121:I126" si="82">E121*H121</f>
        <v>63442.9</v>
      </c>
      <c r="J121" s="43">
        <v>0</v>
      </c>
      <c r="K121" s="43">
        <v>4.18</v>
      </c>
      <c r="L121" s="43">
        <v>0</v>
      </c>
      <c r="M121" s="43">
        <v>0</v>
      </c>
      <c r="N121" s="43">
        <v>4.18</v>
      </c>
      <c r="O121" s="16">
        <f t="shared" si="80"/>
        <v>0</v>
      </c>
      <c r="P121" s="43">
        <v>81.62</v>
      </c>
      <c r="Q121" s="43">
        <v>0</v>
      </c>
      <c r="R121" s="43">
        <v>99.38</v>
      </c>
      <c r="S121" s="43">
        <v>60.27</v>
      </c>
      <c r="T121" s="16">
        <f t="shared" si="81"/>
        <v>0</v>
      </c>
      <c r="U121">
        <v>18</v>
      </c>
      <c r="V121">
        <v>0</v>
      </c>
      <c r="W121">
        <v>1</v>
      </c>
      <c r="X121" s="43">
        <v>0</v>
      </c>
      <c r="Y121">
        <v>0</v>
      </c>
      <c r="Z121">
        <v>0</v>
      </c>
      <c r="AA121" s="43">
        <v>0</v>
      </c>
      <c r="AB121">
        <v>0</v>
      </c>
    </row>
    <row r="122" spans="1:28" hidden="1" outlineLevel="1" x14ac:dyDescent="0.25">
      <c r="A122" s="13" t="s">
        <v>54</v>
      </c>
      <c r="B122" s="14">
        <v>44988</v>
      </c>
      <c r="C122" s="49">
        <v>35204.5</v>
      </c>
      <c r="D122">
        <v>744</v>
      </c>
      <c r="E122">
        <v>95</v>
      </c>
      <c r="F122" s="43">
        <v>535.9</v>
      </c>
      <c r="G122" s="43">
        <v>154.72999999999999</v>
      </c>
      <c r="H122" s="43">
        <v>690.63</v>
      </c>
      <c r="I122" s="16">
        <f t="shared" si="82"/>
        <v>65609.850000000006</v>
      </c>
      <c r="J122" s="43">
        <v>0</v>
      </c>
      <c r="K122" s="43">
        <v>53.37</v>
      </c>
      <c r="L122" s="43">
        <v>0</v>
      </c>
      <c r="M122" s="43">
        <v>0</v>
      </c>
      <c r="N122" s="43">
        <v>53.37</v>
      </c>
      <c r="O122" s="16">
        <f t="shared" si="80"/>
        <v>0</v>
      </c>
      <c r="P122" s="43">
        <v>72.03</v>
      </c>
      <c r="Q122" s="43">
        <v>0</v>
      </c>
      <c r="R122" s="43">
        <v>92.83</v>
      </c>
      <c r="S122" s="43">
        <v>49.81</v>
      </c>
      <c r="T122" s="16">
        <f t="shared" si="81"/>
        <v>0</v>
      </c>
      <c r="U122">
        <v>16</v>
      </c>
      <c r="V122">
        <v>0</v>
      </c>
      <c r="W122">
        <v>2</v>
      </c>
      <c r="X122" s="43">
        <v>0</v>
      </c>
      <c r="Y122">
        <v>0</v>
      </c>
      <c r="Z122">
        <v>0</v>
      </c>
      <c r="AA122" s="43">
        <v>0</v>
      </c>
      <c r="AB122">
        <v>0</v>
      </c>
    </row>
    <row r="123" spans="1:28" hidden="1" outlineLevel="1" x14ac:dyDescent="0.25">
      <c r="A123" s="13" t="s">
        <v>54</v>
      </c>
      <c r="B123" s="14">
        <v>45020</v>
      </c>
      <c r="C123" s="15">
        <v>29089.7</v>
      </c>
      <c r="D123" s="13">
        <v>720</v>
      </c>
      <c r="E123" s="13">
        <v>95</v>
      </c>
      <c r="F123" s="43">
        <v>445.67</v>
      </c>
      <c r="G123" s="43">
        <v>274.33</v>
      </c>
      <c r="H123" s="43">
        <v>720</v>
      </c>
      <c r="I123" s="16">
        <f t="shared" si="82"/>
        <v>68400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16">
        <f t="shared" si="80"/>
        <v>0</v>
      </c>
      <c r="P123" s="43">
        <v>61.9</v>
      </c>
      <c r="Q123" s="43">
        <v>0</v>
      </c>
      <c r="R123" s="43">
        <v>100</v>
      </c>
      <c r="S123" s="43">
        <v>42.53</v>
      </c>
      <c r="T123" s="16">
        <f t="shared" si="81"/>
        <v>0</v>
      </c>
      <c r="U123">
        <v>2</v>
      </c>
      <c r="V123">
        <v>0</v>
      </c>
      <c r="W123">
        <v>0</v>
      </c>
      <c r="X123" s="43">
        <v>0</v>
      </c>
      <c r="Y123">
        <v>0</v>
      </c>
      <c r="Z123">
        <v>0</v>
      </c>
      <c r="AA123" s="43">
        <v>0</v>
      </c>
      <c r="AB123">
        <v>0</v>
      </c>
    </row>
    <row r="124" spans="1:28" hidden="1" outlineLevel="1" x14ac:dyDescent="0.25">
      <c r="A124" s="13" t="s">
        <v>54</v>
      </c>
      <c r="B124" s="14">
        <v>45051</v>
      </c>
      <c r="C124" s="15">
        <v>33981.800000000003</v>
      </c>
      <c r="D124" s="13">
        <v>744</v>
      </c>
      <c r="E124" s="13">
        <v>95</v>
      </c>
      <c r="F124" s="43">
        <v>469.25</v>
      </c>
      <c r="G124" s="43">
        <v>274.75</v>
      </c>
      <c r="H124" s="43">
        <v>744</v>
      </c>
      <c r="I124" s="16">
        <f t="shared" si="82"/>
        <v>70680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16">
        <f t="shared" si="80"/>
        <v>0</v>
      </c>
      <c r="P124" s="43">
        <v>63.07</v>
      </c>
      <c r="Q124" s="43">
        <v>0</v>
      </c>
      <c r="R124" s="43">
        <v>100</v>
      </c>
      <c r="S124" s="43">
        <v>48.08</v>
      </c>
      <c r="T124" s="16">
        <f t="shared" si="81"/>
        <v>0</v>
      </c>
      <c r="U124">
        <v>22</v>
      </c>
      <c r="V124">
        <v>0</v>
      </c>
      <c r="W124">
        <v>0</v>
      </c>
      <c r="X124" s="43">
        <v>0</v>
      </c>
      <c r="Y124">
        <v>0</v>
      </c>
      <c r="Z124">
        <v>0</v>
      </c>
      <c r="AA124" s="43">
        <v>0</v>
      </c>
      <c r="AB124">
        <v>0</v>
      </c>
    </row>
    <row r="125" spans="1:28" hidden="1" outlineLevel="1" x14ac:dyDescent="0.25">
      <c r="A125" s="13" t="s">
        <v>54</v>
      </c>
      <c r="B125" s="14">
        <v>45083</v>
      </c>
      <c r="C125" s="15">
        <v>1111.3</v>
      </c>
      <c r="D125" s="13">
        <v>720</v>
      </c>
      <c r="E125" s="13">
        <v>95</v>
      </c>
      <c r="F125" s="43">
        <v>17.02</v>
      </c>
      <c r="G125" s="43">
        <v>702.98</v>
      </c>
      <c r="H125" s="43">
        <v>720</v>
      </c>
      <c r="I125" s="16">
        <f t="shared" si="82"/>
        <v>68400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16">
        <f t="shared" si="80"/>
        <v>0</v>
      </c>
      <c r="P125" s="43">
        <v>2.36</v>
      </c>
      <c r="Q125" s="43">
        <v>0</v>
      </c>
      <c r="R125" s="43">
        <v>100</v>
      </c>
      <c r="S125" s="43">
        <v>1.62</v>
      </c>
      <c r="T125" s="16">
        <f t="shared" si="81"/>
        <v>0</v>
      </c>
      <c r="U125">
        <v>6</v>
      </c>
      <c r="V125">
        <v>0</v>
      </c>
      <c r="W125">
        <v>0</v>
      </c>
      <c r="X125" s="43">
        <v>0</v>
      </c>
      <c r="Y125">
        <v>0</v>
      </c>
      <c r="Z125">
        <v>0</v>
      </c>
      <c r="AA125" s="43">
        <v>0</v>
      </c>
      <c r="AB125">
        <v>0</v>
      </c>
    </row>
    <row r="126" spans="1:28" hidden="1" outlineLevel="1" x14ac:dyDescent="0.25">
      <c r="A126" s="13" t="s">
        <v>54</v>
      </c>
      <c r="B126" s="14">
        <v>45114</v>
      </c>
      <c r="C126" s="15">
        <v>1921.1</v>
      </c>
      <c r="D126" s="13">
        <v>744</v>
      </c>
      <c r="E126" s="13">
        <v>95</v>
      </c>
      <c r="F126" s="43">
        <v>28.52</v>
      </c>
      <c r="G126" s="43">
        <v>715.48</v>
      </c>
      <c r="H126" s="43">
        <v>744</v>
      </c>
      <c r="I126" s="16">
        <f t="shared" si="82"/>
        <v>70680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16">
        <f t="shared" si="80"/>
        <v>0</v>
      </c>
      <c r="P126" s="43">
        <v>3.83</v>
      </c>
      <c r="Q126" s="43">
        <v>0</v>
      </c>
      <c r="R126" s="43">
        <v>100</v>
      </c>
      <c r="S126" s="43">
        <v>2.72</v>
      </c>
      <c r="T126" s="16">
        <f t="shared" si="81"/>
        <v>0</v>
      </c>
      <c r="U126">
        <v>6</v>
      </c>
      <c r="V126">
        <v>0</v>
      </c>
      <c r="W126">
        <v>0</v>
      </c>
      <c r="X126" s="43">
        <v>0</v>
      </c>
      <c r="Y126">
        <v>0</v>
      </c>
      <c r="Z126">
        <v>0</v>
      </c>
      <c r="AA126" s="43">
        <v>0</v>
      </c>
      <c r="AB126">
        <v>0</v>
      </c>
    </row>
    <row r="127" spans="1:28" hidden="1" outlineLevel="1" x14ac:dyDescent="0.25">
      <c r="A127" s="13" t="s">
        <v>54</v>
      </c>
      <c r="B127" s="14">
        <v>44781</v>
      </c>
      <c r="C127" s="15">
        <v>36828.300000000003</v>
      </c>
      <c r="D127" s="13">
        <v>744</v>
      </c>
      <c r="E127" s="13">
        <v>95</v>
      </c>
      <c r="F127" s="43">
        <v>506.23</v>
      </c>
      <c r="G127" s="43">
        <v>237.77</v>
      </c>
      <c r="H127" s="43">
        <v>744</v>
      </c>
      <c r="I127" s="16">
        <f t="shared" ref="I121:I131" si="83">E127*H127</f>
        <v>70680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16">
        <f t="shared" ref="O120:O131" si="84">(J127+M127)</f>
        <v>0</v>
      </c>
      <c r="P127" s="43">
        <v>68.040000000000006</v>
      </c>
      <c r="Q127" s="43">
        <v>0</v>
      </c>
      <c r="R127" s="43">
        <v>100</v>
      </c>
      <c r="S127" s="43">
        <v>52.11</v>
      </c>
      <c r="T127" s="16">
        <f t="shared" ref="T120:T131" si="85">((J127+M127)/D127)*100%</f>
        <v>0</v>
      </c>
      <c r="U127">
        <v>29</v>
      </c>
      <c r="V127">
        <v>0</v>
      </c>
      <c r="W127">
        <v>0</v>
      </c>
      <c r="X127" s="43">
        <v>0</v>
      </c>
      <c r="Y127">
        <v>0</v>
      </c>
      <c r="Z127">
        <v>0</v>
      </c>
      <c r="AA127" s="43">
        <v>0</v>
      </c>
      <c r="AB127">
        <v>0</v>
      </c>
    </row>
    <row r="128" spans="1:28" hidden="1" outlineLevel="1" x14ac:dyDescent="0.25">
      <c r="A128" s="13" t="s">
        <v>54</v>
      </c>
      <c r="B128" s="14">
        <v>44813</v>
      </c>
      <c r="C128" s="15">
        <v>34010.199999999997</v>
      </c>
      <c r="D128" s="13">
        <v>720</v>
      </c>
      <c r="E128" s="13">
        <v>95</v>
      </c>
      <c r="F128" s="43">
        <v>491.35</v>
      </c>
      <c r="G128" s="43">
        <v>150.57</v>
      </c>
      <c r="H128" s="43">
        <v>641.91999999999996</v>
      </c>
      <c r="I128" s="16">
        <f t="shared" si="83"/>
        <v>60982.399999999994</v>
      </c>
      <c r="J128" s="43">
        <v>0</v>
      </c>
      <c r="K128" s="43">
        <v>78.08</v>
      </c>
      <c r="L128" s="43">
        <v>0</v>
      </c>
      <c r="M128" s="43">
        <v>0</v>
      </c>
      <c r="N128" s="43">
        <v>78.08</v>
      </c>
      <c r="O128" s="16">
        <f t="shared" si="84"/>
        <v>0</v>
      </c>
      <c r="P128" s="43">
        <v>68.239999999999995</v>
      </c>
      <c r="Q128" s="43">
        <v>0</v>
      </c>
      <c r="R128" s="43">
        <v>89.16</v>
      </c>
      <c r="S128" s="43">
        <v>49.72</v>
      </c>
      <c r="T128" s="16">
        <f t="shared" si="85"/>
        <v>0</v>
      </c>
      <c r="U128">
        <v>22</v>
      </c>
      <c r="V128">
        <v>0</v>
      </c>
      <c r="W128">
        <v>1</v>
      </c>
      <c r="X128" s="43">
        <v>0</v>
      </c>
      <c r="Y128">
        <v>0</v>
      </c>
      <c r="Z128">
        <v>0</v>
      </c>
      <c r="AA128" s="43">
        <v>0</v>
      </c>
      <c r="AB128">
        <v>0</v>
      </c>
    </row>
    <row r="129" spans="1:28" hidden="1" outlineLevel="1" x14ac:dyDescent="0.25">
      <c r="A129" s="13" t="s">
        <v>54</v>
      </c>
      <c r="B129" s="14">
        <v>44844</v>
      </c>
      <c r="C129" s="15">
        <v>33131.1</v>
      </c>
      <c r="D129" s="13">
        <v>744</v>
      </c>
      <c r="E129" s="13">
        <v>95</v>
      </c>
      <c r="F129" s="43">
        <v>483.45</v>
      </c>
      <c r="G129" s="43">
        <v>260.55</v>
      </c>
      <c r="H129" s="43">
        <v>744</v>
      </c>
      <c r="I129" s="16">
        <f t="shared" si="83"/>
        <v>70680</v>
      </c>
      <c r="J129" s="43">
        <v>0</v>
      </c>
      <c r="K129" s="43">
        <v>0</v>
      </c>
      <c r="L129" s="43">
        <v>0</v>
      </c>
      <c r="M129" s="43">
        <v>0</v>
      </c>
      <c r="N129" s="43">
        <v>0</v>
      </c>
      <c r="O129" s="16">
        <f t="shared" si="84"/>
        <v>0</v>
      </c>
      <c r="P129" s="43">
        <v>64.98</v>
      </c>
      <c r="Q129" s="43">
        <v>0</v>
      </c>
      <c r="R129" s="43">
        <v>100</v>
      </c>
      <c r="S129" s="43">
        <v>46.87</v>
      </c>
      <c r="T129" s="16">
        <f t="shared" si="85"/>
        <v>0</v>
      </c>
      <c r="U129">
        <v>20</v>
      </c>
      <c r="V129">
        <v>0</v>
      </c>
      <c r="W129">
        <v>0</v>
      </c>
      <c r="X129" s="43">
        <v>0</v>
      </c>
      <c r="Y129">
        <v>0</v>
      </c>
      <c r="Z129">
        <v>0</v>
      </c>
      <c r="AA129" s="43">
        <v>0</v>
      </c>
      <c r="AB129">
        <v>0</v>
      </c>
    </row>
    <row r="130" spans="1:28" hidden="1" outlineLevel="1" x14ac:dyDescent="0.25">
      <c r="A130" s="13" t="s">
        <v>54</v>
      </c>
      <c r="B130" s="14">
        <v>44876</v>
      </c>
      <c r="C130" s="15">
        <v>40301.199999999997</v>
      </c>
      <c r="D130" s="13">
        <v>720</v>
      </c>
      <c r="E130" s="13">
        <v>95</v>
      </c>
      <c r="F130" s="43">
        <v>545.27</v>
      </c>
      <c r="G130" s="43">
        <v>166.08</v>
      </c>
      <c r="H130" s="43">
        <v>711.35</v>
      </c>
      <c r="I130" s="16">
        <f t="shared" si="83"/>
        <v>67578.25</v>
      </c>
      <c r="J130" s="43">
        <v>0</v>
      </c>
      <c r="K130" s="43">
        <v>8.65</v>
      </c>
      <c r="L130" s="43">
        <v>0</v>
      </c>
      <c r="M130" s="43">
        <v>0</v>
      </c>
      <c r="N130" s="43">
        <v>8.65</v>
      </c>
      <c r="O130" s="16">
        <f t="shared" si="84"/>
        <v>0</v>
      </c>
      <c r="P130" s="43">
        <v>75.73</v>
      </c>
      <c r="Q130" s="43">
        <v>0</v>
      </c>
      <c r="R130" s="43">
        <v>98.8</v>
      </c>
      <c r="S130" s="43">
        <v>58.92</v>
      </c>
      <c r="T130" s="16">
        <f t="shared" si="85"/>
        <v>0</v>
      </c>
      <c r="U130">
        <v>24</v>
      </c>
      <c r="V130">
        <v>0</v>
      </c>
      <c r="W130">
        <v>1</v>
      </c>
      <c r="X130" s="43">
        <v>0</v>
      </c>
      <c r="Y130">
        <v>0</v>
      </c>
      <c r="Z130">
        <v>0</v>
      </c>
      <c r="AA130" s="43">
        <v>0</v>
      </c>
      <c r="AB130">
        <v>0</v>
      </c>
    </row>
    <row r="131" spans="1:28" hidden="1" outlineLevel="1" x14ac:dyDescent="0.25">
      <c r="A131" s="13" t="s">
        <v>54</v>
      </c>
      <c r="B131" s="14">
        <v>44907</v>
      </c>
      <c r="C131" s="15">
        <v>46065.9</v>
      </c>
      <c r="D131" s="13">
        <v>744</v>
      </c>
      <c r="E131" s="13">
        <v>95</v>
      </c>
      <c r="F131" s="43">
        <v>632.27</v>
      </c>
      <c r="G131" s="43">
        <v>104.35</v>
      </c>
      <c r="H131" s="43">
        <v>736.62</v>
      </c>
      <c r="I131" s="16">
        <f t="shared" si="83"/>
        <v>69978.899999999994</v>
      </c>
      <c r="J131" s="43">
        <v>0</v>
      </c>
      <c r="K131" s="43">
        <v>0</v>
      </c>
      <c r="L131" s="43">
        <v>0</v>
      </c>
      <c r="M131" s="43">
        <v>7.38</v>
      </c>
      <c r="N131" s="43">
        <v>7.38</v>
      </c>
      <c r="O131" s="16">
        <f t="shared" si="84"/>
        <v>7.38</v>
      </c>
      <c r="P131" s="43">
        <v>84.98</v>
      </c>
      <c r="Q131" s="43">
        <v>0</v>
      </c>
      <c r="R131" s="43">
        <v>99.01</v>
      </c>
      <c r="S131" s="43">
        <v>65.180000000000007</v>
      </c>
      <c r="T131" s="16">
        <f t="shared" si="85"/>
        <v>9.9193548387096781E-3</v>
      </c>
      <c r="U131">
        <v>15</v>
      </c>
      <c r="V131">
        <v>0</v>
      </c>
      <c r="W131">
        <v>0</v>
      </c>
      <c r="X131" s="43">
        <v>0</v>
      </c>
      <c r="Y131">
        <v>0</v>
      </c>
      <c r="Z131">
        <v>2</v>
      </c>
      <c r="AA131" s="43">
        <v>0</v>
      </c>
      <c r="AB131">
        <v>0</v>
      </c>
    </row>
    <row r="132" spans="1:28" s="1" customFormat="1" collapsed="1" x14ac:dyDescent="0.25">
      <c r="A132" s="1" t="s">
        <v>54</v>
      </c>
      <c r="B132" s="4" t="s">
        <v>45</v>
      </c>
      <c r="C132" s="5">
        <f>SUM(C120:C131)</f>
        <v>370469.30000000005</v>
      </c>
      <c r="D132" s="1">
        <f>SUM(D120:D131)</f>
        <v>8760</v>
      </c>
      <c r="E132" s="2">
        <f>AVERAGE(E120:E131)</f>
        <v>95</v>
      </c>
      <c r="F132" s="3">
        <f t="shared" ref="F132:O132" si="86">SUM(F120:F131)</f>
        <v>5294.3600000000006</v>
      </c>
      <c r="G132" s="3">
        <f t="shared" si="86"/>
        <v>3313.98</v>
      </c>
      <c r="H132" s="3">
        <f t="shared" si="86"/>
        <v>8608.340000000002</v>
      </c>
      <c r="I132" s="3">
        <f>SUM(I120:I131)</f>
        <v>817792.3</v>
      </c>
      <c r="J132" s="3">
        <f t="shared" si="86"/>
        <v>0</v>
      </c>
      <c r="K132" s="3">
        <f t="shared" si="86"/>
        <v>144.28</v>
      </c>
      <c r="L132" s="3">
        <f t="shared" si="86"/>
        <v>0</v>
      </c>
      <c r="M132" s="3">
        <f t="shared" si="86"/>
        <v>7.38</v>
      </c>
      <c r="N132" s="3">
        <f t="shared" si="86"/>
        <v>151.66</v>
      </c>
      <c r="O132" s="3">
        <f t="shared" si="86"/>
        <v>7.38</v>
      </c>
      <c r="P132" s="3">
        <f>AVERAGE(P120:P131)</f>
        <v>60.517500000000005</v>
      </c>
      <c r="Q132" s="3">
        <f>AVERAGE(Q120:Q131)</f>
        <v>0</v>
      </c>
      <c r="R132" s="3">
        <f>AVERAGE(R120:R131)</f>
        <v>98.265000000000001</v>
      </c>
      <c r="S132" s="3">
        <f>AVERAGE(S120:S131)</f>
        <v>44.576666666666675</v>
      </c>
      <c r="T132" s="3">
        <f>AVERAGE(T120:T131)</f>
        <v>8.2661290322580655E-4</v>
      </c>
      <c r="U132" s="1">
        <f t="shared" ref="U132:AB132" si="87">SUM(U120:U131)</f>
        <v>190</v>
      </c>
      <c r="V132" s="1">
        <f t="shared" si="87"/>
        <v>0</v>
      </c>
      <c r="W132" s="1">
        <f t="shared" si="87"/>
        <v>5</v>
      </c>
      <c r="X132" s="3">
        <f t="shared" si="87"/>
        <v>0</v>
      </c>
      <c r="Y132" s="1">
        <f t="shared" si="87"/>
        <v>0</v>
      </c>
      <c r="Z132" s="1">
        <f t="shared" si="87"/>
        <v>2</v>
      </c>
      <c r="AA132" s="3">
        <f t="shared" si="87"/>
        <v>0</v>
      </c>
      <c r="AB132" s="1">
        <f t="shared" si="87"/>
        <v>0</v>
      </c>
    </row>
    <row r="133" spans="1:28" s="1" customFormat="1" x14ac:dyDescent="0.25">
      <c r="A133" s="1" t="s">
        <v>55</v>
      </c>
      <c r="B133" s="4" t="s">
        <v>56</v>
      </c>
      <c r="C133" s="5">
        <f>C15+C28+C41+C54+C67+C80+C93+C106+C119+C132</f>
        <v>4100126.2</v>
      </c>
      <c r="D133" s="2">
        <f>D15+D28+D41+D54+D67+D80+D93+D106+D119+D132</f>
        <v>87600</v>
      </c>
      <c r="E133" s="2"/>
      <c r="F133" s="3">
        <f>F15+F28+F41+F54+F67+F80+F93+F106+F119+F132</f>
        <v>57469.950000000004</v>
      </c>
      <c r="G133" s="3">
        <f t="shared" ref="G133:N133" si="88">G15+G28+G41+G54+G67+G80+G93+G106+G119+G132</f>
        <v>17808.52</v>
      </c>
      <c r="H133" s="3">
        <f t="shared" si="88"/>
        <v>75278.469999999987</v>
      </c>
      <c r="I133" s="3">
        <f t="shared" si="88"/>
        <v>7151454.6499999994</v>
      </c>
      <c r="J133" s="3">
        <f t="shared" si="88"/>
        <v>87.31</v>
      </c>
      <c r="K133" s="3">
        <f t="shared" si="88"/>
        <v>11646.7</v>
      </c>
      <c r="L133" s="3">
        <f t="shared" si="88"/>
        <v>478.99999999999994</v>
      </c>
      <c r="M133" s="3">
        <f t="shared" si="88"/>
        <v>108.52000000000001</v>
      </c>
      <c r="N133" s="3">
        <f t="shared" si="88"/>
        <v>12321.53</v>
      </c>
      <c r="O133" s="3">
        <f>O15+O28+O41+O54+O67+O80+O93+O106+O119+O132</f>
        <v>195.82999999999998</v>
      </c>
      <c r="P133" s="3">
        <f>AVERAGE(P15,P28,P41,P54,P67,P80,P93,P106,P119,P132)</f>
        <v>65.598916666666668</v>
      </c>
      <c r="Q133" s="3">
        <f t="shared" ref="Q133:T133" si="89">AVERAGE(Q15,Q28,Q41,Q54,Q67,Q80,Q93,Q106,Q119,Q132)</f>
        <v>0.10641666666666665</v>
      </c>
      <c r="R133" s="3">
        <f t="shared" si="89"/>
        <v>85.946333333333328</v>
      </c>
      <c r="S133" s="3">
        <f t="shared" si="89"/>
        <v>49.258083333333332</v>
      </c>
      <c r="T133" s="3">
        <f t="shared" si="89"/>
        <v>2.3025633640552995E-3</v>
      </c>
      <c r="U133" s="2">
        <f t="shared" ref="U133:AB133" si="90">U15+U28+U41+U54+U67+U80+U93+U106+U119+U132</f>
        <v>1453</v>
      </c>
      <c r="V133" s="2">
        <f t="shared" si="90"/>
        <v>10</v>
      </c>
      <c r="W133" s="2">
        <f t="shared" si="90"/>
        <v>46</v>
      </c>
      <c r="X133" s="3">
        <f t="shared" si="90"/>
        <v>478.71999999999997</v>
      </c>
      <c r="Y133" s="2">
        <f t="shared" si="90"/>
        <v>6</v>
      </c>
      <c r="Z133" s="2">
        <f t="shared" si="90"/>
        <v>20</v>
      </c>
      <c r="AA133" s="3">
        <f t="shared" si="90"/>
        <v>0.28000000000000003</v>
      </c>
      <c r="AB133" s="2">
        <f t="shared" si="90"/>
        <v>1</v>
      </c>
    </row>
    <row r="134" spans="1:28" ht="15" hidden="1" customHeight="1" outlineLevel="1" x14ac:dyDescent="0.25">
      <c r="A134" s="13" t="s">
        <v>57</v>
      </c>
      <c r="B134" s="14">
        <v>44927</v>
      </c>
      <c r="C134" s="15">
        <v>35910.699999999997</v>
      </c>
      <c r="D134" s="13">
        <v>744</v>
      </c>
      <c r="E134" s="13">
        <v>122</v>
      </c>
      <c r="F134" s="43">
        <v>485.22</v>
      </c>
      <c r="G134" s="43">
        <v>36.83</v>
      </c>
      <c r="H134" s="43">
        <v>522.04999999999995</v>
      </c>
      <c r="I134" s="16">
        <f>E134*H134</f>
        <v>63690.099999999991</v>
      </c>
      <c r="J134" s="43">
        <v>0</v>
      </c>
      <c r="K134" s="43">
        <v>221.95</v>
      </c>
      <c r="L134" s="43">
        <v>0</v>
      </c>
      <c r="M134" s="43">
        <v>0</v>
      </c>
      <c r="N134" s="43">
        <v>221.95</v>
      </c>
      <c r="O134" s="16">
        <f t="shared" ref="O134:O140" si="91">(J134+M134)</f>
        <v>0</v>
      </c>
      <c r="P134" s="43">
        <v>65.22</v>
      </c>
      <c r="Q134" s="43">
        <v>0</v>
      </c>
      <c r="R134" s="43">
        <v>70.17</v>
      </c>
      <c r="S134" s="43">
        <v>39.56</v>
      </c>
      <c r="T134" s="16">
        <f t="shared" ref="T134:T140" si="92">((J134+M134)/D134)*100%</f>
        <v>0</v>
      </c>
      <c r="U134">
        <v>12</v>
      </c>
      <c r="V134">
        <v>0</v>
      </c>
      <c r="W134">
        <v>1</v>
      </c>
      <c r="X134" s="43">
        <v>0</v>
      </c>
      <c r="Y134">
        <v>0</v>
      </c>
      <c r="Z134">
        <v>0</v>
      </c>
      <c r="AA134" s="43">
        <v>0</v>
      </c>
      <c r="AB134">
        <v>0</v>
      </c>
    </row>
    <row r="135" spans="1:28" ht="15" hidden="1" customHeight="1" outlineLevel="1" x14ac:dyDescent="0.25">
      <c r="A135" s="13" t="s">
        <v>57</v>
      </c>
      <c r="B135" s="14">
        <v>44959</v>
      </c>
      <c r="C135" s="15">
        <v>45833.599999999999</v>
      </c>
      <c r="D135" s="13">
        <v>672</v>
      </c>
      <c r="E135" s="13">
        <v>122</v>
      </c>
      <c r="F135" s="43">
        <v>616.54999999999995</v>
      </c>
      <c r="G135" s="43">
        <v>55.45</v>
      </c>
      <c r="H135" s="43">
        <v>672</v>
      </c>
      <c r="I135" s="16">
        <f t="shared" ref="I135:I140" si="93">E135*H135</f>
        <v>81984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16">
        <f t="shared" si="91"/>
        <v>0</v>
      </c>
      <c r="P135" s="43">
        <v>91.75</v>
      </c>
      <c r="Q135" s="43">
        <v>0</v>
      </c>
      <c r="R135" s="43">
        <v>100</v>
      </c>
      <c r="S135" s="43">
        <v>55.91</v>
      </c>
      <c r="T135" s="16">
        <f t="shared" si="92"/>
        <v>0</v>
      </c>
      <c r="U135">
        <v>21</v>
      </c>
      <c r="V135">
        <v>0</v>
      </c>
      <c r="W135">
        <v>0</v>
      </c>
      <c r="X135" s="43">
        <v>0</v>
      </c>
      <c r="Y135">
        <v>0</v>
      </c>
      <c r="Z135">
        <v>0</v>
      </c>
      <c r="AA135" s="43">
        <v>0</v>
      </c>
      <c r="AB135">
        <v>0</v>
      </c>
    </row>
    <row r="136" spans="1:28" hidden="1" outlineLevel="1" x14ac:dyDescent="0.25">
      <c r="A136" s="13" t="s">
        <v>57</v>
      </c>
      <c r="B136" s="14">
        <v>44988</v>
      </c>
      <c r="C136" s="49">
        <v>34847.1</v>
      </c>
      <c r="D136">
        <v>744</v>
      </c>
      <c r="E136">
        <v>122</v>
      </c>
      <c r="F136" s="43">
        <v>481.35</v>
      </c>
      <c r="G136" s="43">
        <v>262.64999999999998</v>
      </c>
      <c r="H136" s="43">
        <v>744</v>
      </c>
      <c r="I136" s="16">
        <f t="shared" si="93"/>
        <v>90768</v>
      </c>
      <c r="J136" s="43">
        <v>0</v>
      </c>
      <c r="K136" s="43">
        <v>0</v>
      </c>
      <c r="L136" s="43">
        <v>0</v>
      </c>
      <c r="M136" s="43">
        <v>0</v>
      </c>
      <c r="N136" s="43">
        <v>0</v>
      </c>
      <c r="O136" s="16">
        <f t="shared" si="91"/>
        <v>0</v>
      </c>
      <c r="P136" s="43">
        <v>64.7</v>
      </c>
      <c r="Q136" s="43">
        <v>0</v>
      </c>
      <c r="R136" s="43">
        <v>100</v>
      </c>
      <c r="S136" s="43">
        <v>38.39</v>
      </c>
      <c r="T136" s="16">
        <f t="shared" si="92"/>
        <v>0</v>
      </c>
      <c r="U136">
        <v>65</v>
      </c>
      <c r="V136">
        <v>0</v>
      </c>
      <c r="W136">
        <v>0</v>
      </c>
      <c r="X136" s="43">
        <v>0</v>
      </c>
      <c r="Y136">
        <v>0</v>
      </c>
      <c r="Z136">
        <v>0</v>
      </c>
      <c r="AA136" s="43">
        <v>0</v>
      </c>
      <c r="AB136">
        <v>0</v>
      </c>
    </row>
    <row r="137" spans="1:28" ht="15" hidden="1" customHeight="1" outlineLevel="1" x14ac:dyDescent="0.25">
      <c r="A137" s="13" t="s">
        <v>57</v>
      </c>
      <c r="B137" s="14">
        <v>45020</v>
      </c>
      <c r="C137" s="15">
        <v>10198</v>
      </c>
      <c r="D137" s="13">
        <v>720</v>
      </c>
      <c r="E137" s="13">
        <v>122</v>
      </c>
      <c r="F137" s="43">
        <v>148.22999999999999</v>
      </c>
      <c r="G137" s="43">
        <v>571.77</v>
      </c>
      <c r="H137" s="43">
        <v>720</v>
      </c>
      <c r="I137" s="16">
        <f t="shared" si="93"/>
        <v>87840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16">
        <f t="shared" si="91"/>
        <v>0</v>
      </c>
      <c r="P137" s="43">
        <v>20.59</v>
      </c>
      <c r="Q137" s="43">
        <v>0</v>
      </c>
      <c r="R137" s="43">
        <v>100</v>
      </c>
      <c r="S137" s="43">
        <v>11.61</v>
      </c>
      <c r="T137" s="16">
        <f t="shared" si="92"/>
        <v>0</v>
      </c>
      <c r="U137">
        <v>22</v>
      </c>
      <c r="V137">
        <v>0</v>
      </c>
      <c r="W137">
        <v>0</v>
      </c>
      <c r="X137" s="43">
        <v>0</v>
      </c>
      <c r="Y137">
        <v>0</v>
      </c>
      <c r="Z137">
        <v>0</v>
      </c>
      <c r="AA137" s="43">
        <v>0</v>
      </c>
      <c r="AB137">
        <v>0</v>
      </c>
    </row>
    <row r="138" spans="1:28" ht="15" hidden="1" customHeight="1" outlineLevel="1" x14ac:dyDescent="0.25">
      <c r="A138" s="13" t="s">
        <v>57</v>
      </c>
      <c r="B138" s="14">
        <v>45051</v>
      </c>
      <c r="C138" s="15">
        <v>40569.9</v>
      </c>
      <c r="D138" s="13">
        <v>744</v>
      </c>
      <c r="E138" s="13">
        <v>122</v>
      </c>
      <c r="F138" s="43">
        <v>517.29999999999995</v>
      </c>
      <c r="G138" s="43">
        <v>226.43</v>
      </c>
      <c r="H138" s="43">
        <v>743.73</v>
      </c>
      <c r="I138" s="16">
        <f t="shared" si="93"/>
        <v>90735.06</v>
      </c>
      <c r="J138" s="43">
        <v>0</v>
      </c>
      <c r="K138" s="43">
        <v>0</v>
      </c>
      <c r="L138" s="43">
        <v>0</v>
      </c>
      <c r="M138" s="43">
        <v>0.27</v>
      </c>
      <c r="N138" s="43">
        <v>0.27</v>
      </c>
      <c r="O138" s="16">
        <f t="shared" si="91"/>
        <v>0.27</v>
      </c>
      <c r="P138" s="43">
        <v>69.53</v>
      </c>
      <c r="Q138" s="43">
        <v>0</v>
      </c>
      <c r="R138" s="43">
        <v>99.96</v>
      </c>
      <c r="S138" s="43">
        <v>44.7</v>
      </c>
      <c r="T138" s="16">
        <f t="shared" si="92"/>
        <v>3.6290322580645164E-4</v>
      </c>
      <c r="U138">
        <v>27</v>
      </c>
      <c r="V138">
        <v>0</v>
      </c>
      <c r="W138">
        <v>0</v>
      </c>
      <c r="X138" s="43">
        <v>0</v>
      </c>
      <c r="Y138">
        <v>0</v>
      </c>
      <c r="Z138">
        <v>2</v>
      </c>
      <c r="AA138" s="43">
        <v>0</v>
      </c>
      <c r="AB138">
        <v>0</v>
      </c>
    </row>
    <row r="139" spans="1:28" ht="15" hidden="1" customHeight="1" outlineLevel="1" x14ac:dyDescent="0.25">
      <c r="A139" s="13" t="s">
        <v>57</v>
      </c>
      <c r="B139" s="14">
        <v>45083</v>
      </c>
      <c r="C139" s="15">
        <v>3470.8</v>
      </c>
      <c r="D139" s="13">
        <v>720</v>
      </c>
      <c r="E139" s="13">
        <v>122</v>
      </c>
      <c r="F139" s="43">
        <v>47.72</v>
      </c>
      <c r="G139" s="43">
        <v>666.03</v>
      </c>
      <c r="H139" s="43">
        <v>713.75</v>
      </c>
      <c r="I139" s="16">
        <f t="shared" si="93"/>
        <v>87077.5</v>
      </c>
      <c r="J139" s="43">
        <v>6.25</v>
      </c>
      <c r="K139" s="43">
        <v>0</v>
      </c>
      <c r="L139" s="43">
        <v>0</v>
      </c>
      <c r="M139" s="43">
        <v>0</v>
      </c>
      <c r="N139" s="43">
        <v>6.25</v>
      </c>
      <c r="O139" s="16">
        <f t="shared" si="91"/>
        <v>6.25</v>
      </c>
      <c r="P139" s="43">
        <v>6.63</v>
      </c>
      <c r="Q139" s="43">
        <v>0.87</v>
      </c>
      <c r="R139" s="43">
        <v>99.13</v>
      </c>
      <c r="S139" s="43">
        <v>3.95</v>
      </c>
      <c r="T139" s="16">
        <f t="shared" si="92"/>
        <v>8.6805555555555559E-3</v>
      </c>
      <c r="U139">
        <v>18</v>
      </c>
      <c r="V139">
        <v>1</v>
      </c>
      <c r="W139">
        <v>0</v>
      </c>
      <c r="X139" s="43">
        <v>0</v>
      </c>
      <c r="Y139">
        <v>0</v>
      </c>
      <c r="Z139">
        <v>0</v>
      </c>
      <c r="AA139" s="43">
        <v>0</v>
      </c>
      <c r="AB139">
        <v>0</v>
      </c>
    </row>
    <row r="140" spans="1:28" ht="15" hidden="1" customHeight="1" outlineLevel="1" x14ac:dyDescent="0.25">
      <c r="A140" s="13" t="s">
        <v>57</v>
      </c>
      <c r="B140" s="14">
        <v>45114</v>
      </c>
      <c r="C140" s="15">
        <v>7027.5</v>
      </c>
      <c r="D140" s="13">
        <v>744</v>
      </c>
      <c r="E140" s="13">
        <v>122</v>
      </c>
      <c r="F140" s="43">
        <v>96.32</v>
      </c>
      <c r="G140" s="43">
        <v>647.67999999999995</v>
      </c>
      <c r="H140" s="43">
        <v>744</v>
      </c>
      <c r="I140" s="16">
        <f t="shared" si="93"/>
        <v>90768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16">
        <f t="shared" si="91"/>
        <v>0</v>
      </c>
      <c r="P140" s="43">
        <v>12.95</v>
      </c>
      <c r="Q140" s="43">
        <v>0</v>
      </c>
      <c r="R140" s="43">
        <v>100</v>
      </c>
      <c r="S140" s="43">
        <v>7.74</v>
      </c>
      <c r="T140" s="16">
        <f t="shared" si="92"/>
        <v>0</v>
      </c>
      <c r="U140">
        <v>26</v>
      </c>
      <c r="V140">
        <v>0</v>
      </c>
      <c r="W140">
        <v>0</v>
      </c>
      <c r="X140" s="43">
        <v>0</v>
      </c>
      <c r="Y140">
        <v>0</v>
      </c>
      <c r="Z140">
        <v>0</v>
      </c>
      <c r="AA140" s="43">
        <v>0</v>
      </c>
      <c r="AB140">
        <v>0</v>
      </c>
    </row>
    <row r="141" spans="1:28" ht="15" hidden="1" customHeight="1" outlineLevel="1" x14ac:dyDescent="0.25">
      <c r="A141" s="13" t="s">
        <v>57</v>
      </c>
      <c r="B141" s="14">
        <v>44781</v>
      </c>
      <c r="C141" s="15">
        <v>33532.9</v>
      </c>
      <c r="D141" s="13">
        <v>744</v>
      </c>
      <c r="E141" s="13">
        <v>122</v>
      </c>
      <c r="F141" s="43">
        <v>433.1</v>
      </c>
      <c r="G141" s="43">
        <v>310.89999999999998</v>
      </c>
      <c r="H141" s="43">
        <v>744</v>
      </c>
      <c r="I141" s="16">
        <f t="shared" ref="I135:I145" si="94">E141*H141</f>
        <v>90768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16">
        <f t="shared" ref="O134:O145" si="95">(J141+M141)</f>
        <v>0</v>
      </c>
      <c r="P141" s="43">
        <v>58.21</v>
      </c>
      <c r="Q141" s="43">
        <v>0</v>
      </c>
      <c r="R141" s="43">
        <v>100</v>
      </c>
      <c r="S141" s="43">
        <v>36.94</v>
      </c>
      <c r="T141" s="16">
        <f t="shared" ref="T134:T145" si="96">((J141+M141)/D141)*100%</f>
        <v>0</v>
      </c>
      <c r="U141">
        <v>33</v>
      </c>
      <c r="V141">
        <v>0</v>
      </c>
      <c r="W141">
        <v>0</v>
      </c>
      <c r="X141" s="43">
        <v>0</v>
      </c>
      <c r="Y141">
        <v>0</v>
      </c>
      <c r="Z141">
        <v>0</v>
      </c>
      <c r="AA141" s="43">
        <v>0</v>
      </c>
      <c r="AB141">
        <v>0</v>
      </c>
    </row>
    <row r="142" spans="1:28" ht="15" hidden="1" customHeight="1" outlineLevel="1" x14ac:dyDescent="0.25">
      <c r="A142" s="13" t="s">
        <v>57</v>
      </c>
      <c r="B142" s="14">
        <v>44813</v>
      </c>
      <c r="C142" s="15">
        <v>39229.599999999999</v>
      </c>
      <c r="D142" s="13">
        <v>720</v>
      </c>
      <c r="E142" s="13">
        <v>122</v>
      </c>
      <c r="F142" s="43">
        <v>550.47</v>
      </c>
      <c r="G142" s="43">
        <v>169.53</v>
      </c>
      <c r="H142" s="43">
        <v>720</v>
      </c>
      <c r="I142" s="16">
        <f t="shared" si="94"/>
        <v>87840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16">
        <f t="shared" si="95"/>
        <v>0</v>
      </c>
      <c r="P142" s="43">
        <v>76.45</v>
      </c>
      <c r="Q142" s="43">
        <v>0</v>
      </c>
      <c r="R142" s="43">
        <v>100</v>
      </c>
      <c r="S142" s="43">
        <v>44.66</v>
      </c>
      <c r="T142" s="16">
        <f t="shared" si="96"/>
        <v>0</v>
      </c>
      <c r="U142">
        <v>29</v>
      </c>
      <c r="V142">
        <v>0</v>
      </c>
      <c r="W142">
        <v>0</v>
      </c>
      <c r="X142" s="43">
        <v>0</v>
      </c>
      <c r="Y142">
        <v>0</v>
      </c>
      <c r="Z142">
        <v>0</v>
      </c>
      <c r="AA142" s="43">
        <v>0</v>
      </c>
      <c r="AB142">
        <v>0</v>
      </c>
    </row>
    <row r="143" spans="1:28" ht="15" hidden="1" customHeight="1" outlineLevel="1" x14ac:dyDescent="0.25">
      <c r="A143" s="13" t="s">
        <v>57</v>
      </c>
      <c r="B143" s="14">
        <v>44844</v>
      </c>
      <c r="C143" s="15">
        <v>22228.3</v>
      </c>
      <c r="D143" s="13">
        <v>744</v>
      </c>
      <c r="E143" s="13">
        <v>122</v>
      </c>
      <c r="F143" s="43">
        <v>314.52999999999997</v>
      </c>
      <c r="G143" s="43">
        <v>351.52</v>
      </c>
      <c r="H143" s="43">
        <v>666.05</v>
      </c>
      <c r="I143" s="16">
        <f t="shared" si="94"/>
        <v>81258.099999999991</v>
      </c>
      <c r="J143" s="43">
        <v>0</v>
      </c>
      <c r="K143" s="43">
        <v>77.95</v>
      </c>
      <c r="L143" s="43">
        <v>0</v>
      </c>
      <c r="M143" s="43">
        <v>0</v>
      </c>
      <c r="N143" s="43">
        <v>77.95</v>
      </c>
      <c r="O143" s="16">
        <f t="shared" si="95"/>
        <v>0</v>
      </c>
      <c r="P143" s="43">
        <v>42.28</v>
      </c>
      <c r="Q143" s="43">
        <v>0</v>
      </c>
      <c r="R143" s="43">
        <v>89.52</v>
      </c>
      <c r="S143" s="43">
        <v>24.49</v>
      </c>
      <c r="T143" s="16">
        <f t="shared" si="96"/>
        <v>0</v>
      </c>
      <c r="U143">
        <v>35</v>
      </c>
      <c r="V143">
        <v>0</v>
      </c>
      <c r="W143">
        <v>1</v>
      </c>
      <c r="X143" s="43">
        <v>0</v>
      </c>
      <c r="Y143">
        <v>0</v>
      </c>
      <c r="Z143">
        <v>0</v>
      </c>
      <c r="AA143" s="43">
        <v>0</v>
      </c>
      <c r="AB143">
        <v>0</v>
      </c>
    </row>
    <row r="144" spans="1:28" ht="15" hidden="1" customHeight="1" outlineLevel="1" x14ac:dyDescent="0.25">
      <c r="A144" s="13" t="s">
        <v>57</v>
      </c>
      <c r="B144" s="14">
        <v>44876</v>
      </c>
      <c r="C144" s="15">
        <v>44856.800000000003</v>
      </c>
      <c r="D144" s="13">
        <v>720</v>
      </c>
      <c r="E144" s="13">
        <v>122</v>
      </c>
      <c r="F144" s="43">
        <v>584.78</v>
      </c>
      <c r="G144" s="43">
        <v>135.22</v>
      </c>
      <c r="H144" s="43">
        <v>720</v>
      </c>
      <c r="I144" s="16">
        <f t="shared" ref="I144" si="97">E144*H144</f>
        <v>87840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16">
        <f t="shared" ref="O144" si="98">(J144+M144)</f>
        <v>0</v>
      </c>
      <c r="P144" s="43">
        <v>81.22</v>
      </c>
      <c r="Q144" s="43">
        <v>0</v>
      </c>
      <c r="R144" s="43">
        <v>100</v>
      </c>
      <c r="S144" s="43">
        <v>51.07</v>
      </c>
      <c r="T144" s="16">
        <f t="shared" ref="T144" si="99">((J144+M144)/D144)*100%</f>
        <v>0</v>
      </c>
      <c r="U144">
        <v>28</v>
      </c>
      <c r="V144">
        <v>0</v>
      </c>
      <c r="W144">
        <v>0</v>
      </c>
      <c r="X144" s="43">
        <v>0</v>
      </c>
      <c r="Y144">
        <v>0</v>
      </c>
      <c r="Z144">
        <v>0</v>
      </c>
      <c r="AA144" s="43">
        <v>0</v>
      </c>
      <c r="AB144">
        <v>0</v>
      </c>
    </row>
    <row r="145" spans="1:28" ht="15" hidden="1" customHeight="1" outlineLevel="1" x14ac:dyDescent="0.25">
      <c r="A145" s="13" t="s">
        <v>57</v>
      </c>
      <c r="B145" s="14">
        <v>44907</v>
      </c>
      <c r="C145" s="15">
        <v>44528.7</v>
      </c>
      <c r="D145" s="13">
        <v>744</v>
      </c>
      <c r="E145" s="13">
        <v>122</v>
      </c>
      <c r="F145" s="43">
        <v>623.70000000000005</v>
      </c>
      <c r="G145" s="43">
        <v>120.3</v>
      </c>
      <c r="H145" s="43">
        <v>744</v>
      </c>
      <c r="I145" s="16">
        <f t="shared" si="94"/>
        <v>90768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16">
        <f t="shared" si="95"/>
        <v>0</v>
      </c>
      <c r="P145" s="43">
        <v>83.83</v>
      </c>
      <c r="Q145" s="43">
        <v>0</v>
      </c>
      <c r="R145" s="43">
        <v>100</v>
      </c>
      <c r="S145" s="43">
        <v>49.06</v>
      </c>
      <c r="T145" s="16">
        <f t="shared" si="96"/>
        <v>0</v>
      </c>
      <c r="U145">
        <v>20</v>
      </c>
      <c r="V145">
        <v>0</v>
      </c>
      <c r="W145">
        <v>0</v>
      </c>
      <c r="X145" s="43">
        <v>0</v>
      </c>
      <c r="Y145">
        <v>0</v>
      </c>
      <c r="Z145">
        <v>0</v>
      </c>
      <c r="AA145" s="43">
        <v>0</v>
      </c>
      <c r="AB145">
        <v>0</v>
      </c>
    </row>
    <row r="146" spans="1:28" s="1" customFormat="1" collapsed="1" x14ac:dyDescent="0.25">
      <c r="A146" s="1" t="s">
        <v>57</v>
      </c>
      <c r="B146" s="4" t="s">
        <v>45</v>
      </c>
      <c r="C146" s="5">
        <f>SUM(C134:C145)</f>
        <v>362233.89999999997</v>
      </c>
      <c r="D146" s="1">
        <f>SUM(D134:D145)</f>
        <v>8760</v>
      </c>
      <c r="E146" s="2">
        <f>AVERAGE(E134:E145)</f>
        <v>122</v>
      </c>
      <c r="F146" s="3">
        <f t="shared" ref="F146:O146" si="100">SUM(F134:F145)</f>
        <v>4899.2699999999986</v>
      </c>
      <c r="G146" s="3">
        <f t="shared" si="100"/>
        <v>3554.31</v>
      </c>
      <c r="H146" s="3">
        <f t="shared" si="100"/>
        <v>8453.5800000000017</v>
      </c>
      <c r="I146" s="3">
        <f>SUM(I134:I145)</f>
        <v>1031336.7599999999</v>
      </c>
      <c r="J146" s="3">
        <f t="shared" si="100"/>
        <v>6.25</v>
      </c>
      <c r="K146" s="3">
        <f t="shared" si="100"/>
        <v>299.89999999999998</v>
      </c>
      <c r="L146" s="3">
        <f t="shared" si="100"/>
        <v>0</v>
      </c>
      <c r="M146" s="3">
        <f t="shared" si="100"/>
        <v>0.27</v>
      </c>
      <c r="N146" s="3">
        <f t="shared" si="100"/>
        <v>306.42</v>
      </c>
      <c r="O146" s="3">
        <f t="shared" si="100"/>
        <v>6.52</v>
      </c>
      <c r="P146" s="3">
        <f>AVERAGE(P134:P145)</f>
        <v>56.113333333333337</v>
      </c>
      <c r="Q146" s="3">
        <f>AVERAGE(Q134:Q145)</f>
        <v>7.2499999999999995E-2</v>
      </c>
      <c r="R146" s="3">
        <f>AVERAGE(R134:R145)</f>
        <v>96.564999999999998</v>
      </c>
      <c r="S146" s="3">
        <f>AVERAGE(S134:S145)</f>
        <v>34.006666666666668</v>
      </c>
      <c r="T146" s="3">
        <f>AVERAGE(T134:T145)</f>
        <v>7.5362156511350059E-4</v>
      </c>
      <c r="U146" s="1">
        <f t="shared" ref="U146:AB146" si="101">SUM(U134:U145)</f>
        <v>336</v>
      </c>
      <c r="V146" s="1">
        <f t="shared" si="101"/>
        <v>1</v>
      </c>
      <c r="W146" s="1">
        <f t="shared" si="101"/>
        <v>2</v>
      </c>
      <c r="X146" s="3">
        <f t="shared" si="101"/>
        <v>0</v>
      </c>
      <c r="Y146" s="1">
        <f t="shared" si="101"/>
        <v>0</v>
      </c>
      <c r="Z146" s="1">
        <f t="shared" si="101"/>
        <v>2</v>
      </c>
      <c r="AA146" s="3">
        <f t="shared" si="101"/>
        <v>0</v>
      </c>
      <c r="AB146" s="1">
        <f t="shared" si="101"/>
        <v>0</v>
      </c>
    </row>
    <row r="147" spans="1:28" hidden="1" outlineLevel="1" x14ac:dyDescent="0.25">
      <c r="A147" s="13" t="s">
        <v>58</v>
      </c>
      <c r="B147" s="14">
        <v>44927</v>
      </c>
      <c r="C147" s="15">
        <v>3545.7</v>
      </c>
      <c r="D147" s="13">
        <v>744</v>
      </c>
      <c r="E147" s="13">
        <v>122</v>
      </c>
      <c r="F147" s="43">
        <v>49.97</v>
      </c>
      <c r="G147" s="43">
        <v>4.03</v>
      </c>
      <c r="H147" s="43">
        <v>54</v>
      </c>
      <c r="I147" s="16">
        <f>E147*H147</f>
        <v>6588</v>
      </c>
      <c r="J147" s="43">
        <v>0</v>
      </c>
      <c r="K147" s="43">
        <v>690</v>
      </c>
      <c r="L147" s="43">
        <v>0</v>
      </c>
      <c r="M147" s="43">
        <v>0</v>
      </c>
      <c r="N147" s="43">
        <v>690</v>
      </c>
      <c r="O147" s="16">
        <f t="shared" ref="O147:O153" si="102">(J147+M147)</f>
        <v>0</v>
      </c>
      <c r="P147" s="43">
        <v>6.72</v>
      </c>
      <c r="Q147" s="43">
        <v>0</v>
      </c>
      <c r="R147" s="43">
        <v>7.26</v>
      </c>
      <c r="S147" s="43">
        <v>3.91</v>
      </c>
      <c r="T147" s="16">
        <f t="shared" ref="T147:T153" si="103">((J147+M147)/D147)*100%</f>
        <v>0</v>
      </c>
      <c r="U147">
        <v>1</v>
      </c>
      <c r="V147">
        <v>0</v>
      </c>
      <c r="W147">
        <v>1</v>
      </c>
      <c r="X147" s="43">
        <v>0</v>
      </c>
      <c r="Y147">
        <v>0</v>
      </c>
      <c r="Z147">
        <v>0</v>
      </c>
      <c r="AA147" s="43">
        <v>0</v>
      </c>
      <c r="AB147">
        <v>0</v>
      </c>
    </row>
    <row r="148" spans="1:28" hidden="1" outlineLevel="1" x14ac:dyDescent="0.25">
      <c r="A148" s="13" t="s">
        <v>58</v>
      </c>
      <c r="B148" s="14">
        <v>44959</v>
      </c>
      <c r="C148" s="15">
        <v>0</v>
      </c>
      <c r="D148" s="13">
        <v>672</v>
      </c>
      <c r="E148" s="13">
        <v>122</v>
      </c>
      <c r="F148" s="43">
        <v>0</v>
      </c>
      <c r="G148" s="43">
        <v>0</v>
      </c>
      <c r="H148" s="43">
        <v>0</v>
      </c>
      <c r="I148" s="16">
        <f t="shared" ref="I148:I153" si="104">E148*H148</f>
        <v>0</v>
      </c>
      <c r="J148" s="43">
        <v>0</v>
      </c>
      <c r="K148" s="43">
        <v>672</v>
      </c>
      <c r="L148" s="43">
        <v>0</v>
      </c>
      <c r="M148" s="43">
        <v>0</v>
      </c>
      <c r="N148" s="43">
        <v>672</v>
      </c>
      <c r="O148" s="16">
        <f t="shared" si="102"/>
        <v>0</v>
      </c>
      <c r="P148" s="43">
        <v>0</v>
      </c>
      <c r="Q148" s="43">
        <v>0</v>
      </c>
      <c r="R148" s="43">
        <v>0</v>
      </c>
      <c r="S148" s="43">
        <v>0</v>
      </c>
      <c r="T148" s="16">
        <f t="shared" si="103"/>
        <v>0</v>
      </c>
      <c r="U148">
        <v>0</v>
      </c>
      <c r="V148">
        <v>0</v>
      </c>
      <c r="W148">
        <v>1</v>
      </c>
      <c r="X148" s="43">
        <v>0</v>
      </c>
      <c r="Y148">
        <v>0</v>
      </c>
      <c r="Z148">
        <v>0</v>
      </c>
      <c r="AA148" s="43">
        <v>0</v>
      </c>
      <c r="AB148">
        <v>0</v>
      </c>
    </row>
    <row r="149" spans="1:28" hidden="1" outlineLevel="1" x14ac:dyDescent="0.25">
      <c r="A149" s="13" t="s">
        <v>58</v>
      </c>
      <c r="B149" s="14">
        <v>44988</v>
      </c>
      <c r="C149" s="49">
        <v>11489.6</v>
      </c>
      <c r="D149">
        <v>744</v>
      </c>
      <c r="E149">
        <v>122</v>
      </c>
      <c r="F149" s="43">
        <v>164.37</v>
      </c>
      <c r="G149" s="43">
        <v>14</v>
      </c>
      <c r="H149" s="43">
        <v>178.37</v>
      </c>
      <c r="I149" s="16">
        <f t="shared" si="104"/>
        <v>21761.14</v>
      </c>
      <c r="J149" s="43">
        <v>0</v>
      </c>
      <c r="K149" s="43">
        <v>565.63</v>
      </c>
      <c r="L149" s="43">
        <v>0</v>
      </c>
      <c r="M149" s="43">
        <v>0</v>
      </c>
      <c r="N149" s="43">
        <v>565.63</v>
      </c>
      <c r="O149" s="16">
        <f t="shared" si="102"/>
        <v>0</v>
      </c>
      <c r="P149" s="43">
        <v>22.09</v>
      </c>
      <c r="Q149" s="43">
        <v>0</v>
      </c>
      <c r="R149" s="43">
        <v>23.97</v>
      </c>
      <c r="S149" s="43">
        <v>12.66</v>
      </c>
      <c r="T149" s="16">
        <f t="shared" si="103"/>
        <v>0</v>
      </c>
      <c r="U149">
        <v>4</v>
      </c>
      <c r="V149">
        <v>0</v>
      </c>
      <c r="W149">
        <v>1</v>
      </c>
      <c r="X149" s="43">
        <v>0</v>
      </c>
      <c r="Y149">
        <v>0</v>
      </c>
      <c r="Z149">
        <v>0</v>
      </c>
      <c r="AA149" s="43">
        <v>0</v>
      </c>
      <c r="AB149">
        <v>0</v>
      </c>
    </row>
    <row r="150" spans="1:28" hidden="1" outlineLevel="1" x14ac:dyDescent="0.25">
      <c r="A150" s="13" t="s">
        <v>58</v>
      </c>
      <c r="B150" s="14">
        <v>45020</v>
      </c>
      <c r="C150" s="15">
        <v>30116</v>
      </c>
      <c r="D150" s="13">
        <v>720</v>
      </c>
      <c r="E150" s="13">
        <v>122</v>
      </c>
      <c r="F150" s="43">
        <v>432.88</v>
      </c>
      <c r="G150" s="43">
        <v>287.12</v>
      </c>
      <c r="H150" s="43">
        <v>720</v>
      </c>
      <c r="I150" s="16">
        <f t="shared" si="104"/>
        <v>87840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16">
        <f t="shared" si="102"/>
        <v>0</v>
      </c>
      <c r="P150" s="43">
        <v>60.12</v>
      </c>
      <c r="Q150" s="43">
        <v>0</v>
      </c>
      <c r="R150" s="43">
        <v>100</v>
      </c>
      <c r="S150" s="43">
        <v>34.29</v>
      </c>
      <c r="T150" s="16">
        <f t="shared" si="103"/>
        <v>0</v>
      </c>
      <c r="U150">
        <v>3</v>
      </c>
      <c r="V150">
        <v>0</v>
      </c>
      <c r="W150">
        <v>0</v>
      </c>
      <c r="X150" s="43">
        <v>0</v>
      </c>
      <c r="Y150">
        <v>0</v>
      </c>
      <c r="Z150">
        <v>0</v>
      </c>
      <c r="AA150" s="43">
        <v>0</v>
      </c>
      <c r="AB150">
        <v>0</v>
      </c>
    </row>
    <row r="151" spans="1:28" hidden="1" outlineLevel="1" x14ac:dyDescent="0.25">
      <c r="A151" s="13" t="s">
        <v>58</v>
      </c>
      <c r="B151" s="14">
        <v>45051</v>
      </c>
      <c r="C151" s="15">
        <v>48698</v>
      </c>
      <c r="D151" s="13">
        <v>744</v>
      </c>
      <c r="E151" s="13">
        <v>122</v>
      </c>
      <c r="F151" s="43">
        <v>623.67999999999995</v>
      </c>
      <c r="G151" s="43">
        <v>114.7</v>
      </c>
      <c r="H151" s="43">
        <v>738.38</v>
      </c>
      <c r="I151" s="16">
        <f t="shared" si="104"/>
        <v>90082.36</v>
      </c>
      <c r="J151" s="43">
        <v>0</v>
      </c>
      <c r="K151" s="43">
        <v>0</v>
      </c>
      <c r="L151" s="43">
        <v>0</v>
      </c>
      <c r="M151" s="43">
        <v>5.62</v>
      </c>
      <c r="N151" s="43">
        <v>5.62</v>
      </c>
      <c r="O151" s="16">
        <f t="shared" si="102"/>
        <v>5.62</v>
      </c>
      <c r="P151" s="43">
        <v>83.83</v>
      </c>
      <c r="Q151" s="43">
        <v>0</v>
      </c>
      <c r="R151" s="43">
        <v>99.24</v>
      </c>
      <c r="S151" s="43">
        <v>53.65</v>
      </c>
      <c r="T151" s="16">
        <f t="shared" si="103"/>
        <v>7.5537634408602153E-3</v>
      </c>
      <c r="U151">
        <v>17</v>
      </c>
      <c r="V151">
        <v>0</v>
      </c>
      <c r="W151">
        <v>0</v>
      </c>
      <c r="X151" s="43">
        <v>0</v>
      </c>
      <c r="Y151">
        <v>0</v>
      </c>
      <c r="Z151">
        <v>1</v>
      </c>
      <c r="AA151" s="43">
        <v>0</v>
      </c>
      <c r="AB151">
        <v>0</v>
      </c>
    </row>
    <row r="152" spans="1:28" hidden="1" outlineLevel="1" x14ac:dyDescent="0.25">
      <c r="A152" s="13" t="s">
        <v>58</v>
      </c>
      <c r="B152" s="14">
        <v>45083</v>
      </c>
      <c r="C152" s="15">
        <v>9766.9</v>
      </c>
      <c r="D152" s="13">
        <v>720</v>
      </c>
      <c r="E152" s="13">
        <v>122</v>
      </c>
      <c r="F152" s="43">
        <v>135.32</v>
      </c>
      <c r="G152" s="43">
        <v>584.67999999999995</v>
      </c>
      <c r="H152" s="43">
        <v>720</v>
      </c>
      <c r="I152" s="16">
        <f t="shared" si="104"/>
        <v>87840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16">
        <f t="shared" si="102"/>
        <v>0</v>
      </c>
      <c r="P152" s="43">
        <v>18.79</v>
      </c>
      <c r="Q152" s="43">
        <v>0</v>
      </c>
      <c r="R152" s="43">
        <v>100</v>
      </c>
      <c r="S152" s="43">
        <v>11.12</v>
      </c>
      <c r="T152" s="16">
        <f t="shared" si="103"/>
        <v>0</v>
      </c>
      <c r="U152">
        <v>37</v>
      </c>
      <c r="V152">
        <v>0</v>
      </c>
      <c r="W152">
        <v>0</v>
      </c>
      <c r="X152" s="43">
        <v>0</v>
      </c>
      <c r="Y152">
        <v>0</v>
      </c>
      <c r="Z152">
        <v>0</v>
      </c>
      <c r="AA152" s="43">
        <v>0</v>
      </c>
      <c r="AB152">
        <v>0</v>
      </c>
    </row>
    <row r="153" spans="1:28" hidden="1" outlineLevel="1" x14ac:dyDescent="0.25">
      <c r="A153" s="13" t="s">
        <v>58</v>
      </c>
      <c r="B153" s="14">
        <v>45114</v>
      </c>
      <c r="C153" s="15">
        <v>11704.2</v>
      </c>
      <c r="D153" s="13">
        <v>744</v>
      </c>
      <c r="E153" s="13">
        <v>122</v>
      </c>
      <c r="F153" s="43">
        <v>160.1</v>
      </c>
      <c r="G153" s="43">
        <v>583.9</v>
      </c>
      <c r="H153" s="43">
        <v>744</v>
      </c>
      <c r="I153" s="16">
        <f t="shared" si="104"/>
        <v>90768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16">
        <f t="shared" si="102"/>
        <v>0</v>
      </c>
      <c r="P153" s="43">
        <v>21.52</v>
      </c>
      <c r="Q153" s="43">
        <v>0</v>
      </c>
      <c r="R153" s="43">
        <v>100</v>
      </c>
      <c r="S153" s="43">
        <v>12.89</v>
      </c>
      <c r="T153" s="16">
        <f t="shared" si="103"/>
        <v>0</v>
      </c>
      <c r="U153">
        <v>32</v>
      </c>
      <c r="V153">
        <v>0</v>
      </c>
      <c r="W153">
        <v>0</v>
      </c>
      <c r="X153" s="43">
        <v>0</v>
      </c>
      <c r="Y153">
        <v>0</v>
      </c>
      <c r="Z153">
        <v>0</v>
      </c>
      <c r="AA153" s="43">
        <v>0</v>
      </c>
      <c r="AB153">
        <v>0</v>
      </c>
    </row>
    <row r="154" spans="1:28" hidden="1" outlineLevel="1" x14ac:dyDescent="0.25">
      <c r="A154" s="13" t="s">
        <v>58</v>
      </c>
      <c r="B154" s="14">
        <v>44781</v>
      </c>
      <c r="C154" s="15">
        <v>45710.3</v>
      </c>
      <c r="D154" s="13">
        <v>744</v>
      </c>
      <c r="E154" s="13">
        <v>122</v>
      </c>
      <c r="F154" s="43">
        <v>588.41999999999996</v>
      </c>
      <c r="G154" s="43">
        <v>155.58000000000001</v>
      </c>
      <c r="H154" s="43">
        <v>744</v>
      </c>
      <c r="I154" s="16">
        <f t="shared" ref="I148:I158" si="105">E154*H154</f>
        <v>90768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16">
        <f t="shared" ref="O147:O158" si="106">(J154+M154)</f>
        <v>0</v>
      </c>
      <c r="P154" s="43">
        <v>79.09</v>
      </c>
      <c r="Q154" s="43">
        <v>0</v>
      </c>
      <c r="R154" s="43">
        <v>100</v>
      </c>
      <c r="S154" s="43">
        <v>50.36</v>
      </c>
      <c r="T154" s="16">
        <f t="shared" ref="T147:T158" si="107">((J154+M154)/D154)*100%</f>
        <v>0</v>
      </c>
      <c r="U154">
        <v>39</v>
      </c>
      <c r="V154">
        <v>0</v>
      </c>
      <c r="W154">
        <v>0</v>
      </c>
      <c r="X154" s="43">
        <v>0</v>
      </c>
      <c r="Y154">
        <v>0</v>
      </c>
      <c r="Z154">
        <v>0</v>
      </c>
      <c r="AA154" s="43">
        <v>0</v>
      </c>
      <c r="AB154">
        <v>0</v>
      </c>
    </row>
    <row r="155" spans="1:28" hidden="1" outlineLevel="1" x14ac:dyDescent="0.25">
      <c r="A155" s="13" t="s">
        <v>58</v>
      </c>
      <c r="B155" s="14">
        <v>44813</v>
      </c>
      <c r="C155" s="15">
        <v>51301.9</v>
      </c>
      <c r="D155" s="13">
        <v>720</v>
      </c>
      <c r="E155" s="13">
        <v>122</v>
      </c>
      <c r="F155" s="43">
        <v>720</v>
      </c>
      <c r="G155" s="43">
        <v>0</v>
      </c>
      <c r="H155" s="43">
        <v>720</v>
      </c>
      <c r="I155" s="16">
        <f t="shared" si="105"/>
        <v>87840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16">
        <f t="shared" si="106"/>
        <v>0</v>
      </c>
      <c r="P155" s="43">
        <v>100</v>
      </c>
      <c r="Q155" s="43">
        <v>0</v>
      </c>
      <c r="R155" s="43">
        <v>100</v>
      </c>
      <c r="S155" s="43">
        <v>58.4</v>
      </c>
      <c r="T155" s="16">
        <f t="shared" si="107"/>
        <v>0</v>
      </c>
      <c r="U155">
        <v>0</v>
      </c>
      <c r="V155">
        <v>0</v>
      </c>
      <c r="W155">
        <v>0</v>
      </c>
      <c r="X155" s="43">
        <v>0</v>
      </c>
      <c r="Y155">
        <v>0</v>
      </c>
      <c r="Z155">
        <v>0</v>
      </c>
      <c r="AA155" s="43">
        <v>0</v>
      </c>
      <c r="AB155">
        <v>0</v>
      </c>
    </row>
    <row r="156" spans="1:28" hidden="1" outlineLevel="1" x14ac:dyDescent="0.25">
      <c r="A156" s="13" t="s">
        <v>58</v>
      </c>
      <c r="B156" s="14">
        <v>44844</v>
      </c>
      <c r="C156" s="15">
        <v>46163</v>
      </c>
      <c r="D156" s="13">
        <v>744</v>
      </c>
      <c r="E156" s="13">
        <v>122</v>
      </c>
      <c r="F156" s="43">
        <v>653.78</v>
      </c>
      <c r="G156" s="43">
        <v>9.9499999999999993</v>
      </c>
      <c r="H156" s="43">
        <v>663.73</v>
      </c>
      <c r="I156" s="16">
        <f t="shared" si="105"/>
        <v>80975.06</v>
      </c>
      <c r="J156" s="43">
        <v>0</v>
      </c>
      <c r="K156" s="43">
        <v>80.27</v>
      </c>
      <c r="L156" s="43">
        <v>0</v>
      </c>
      <c r="M156" s="43">
        <v>0</v>
      </c>
      <c r="N156" s="43">
        <v>80.27</v>
      </c>
      <c r="O156" s="16">
        <f t="shared" si="106"/>
        <v>0</v>
      </c>
      <c r="P156" s="43">
        <v>87.87</v>
      </c>
      <c r="Q156" s="43">
        <v>0</v>
      </c>
      <c r="R156" s="43">
        <v>89.21</v>
      </c>
      <c r="S156" s="43">
        <v>50.86</v>
      </c>
      <c r="T156" s="16">
        <f t="shared" si="107"/>
        <v>0</v>
      </c>
      <c r="U156">
        <v>4</v>
      </c>
      <c r="V156">
        <v>0</v>
      </c>
      <c r="W156">
        <v>2</v>
      </c>
      <c r="X156" s="43">
        <v>0</v>
      </c>
      <c r="Y156">
        <v>0</v>
      </c>
      <c r="Z156">
        <v>0</v>
      </c>
      <c r="AA156" s="43">
        <v>0</v>
      </c>
      <c r="AB156">
        <v>0</v>
      </c>
    </row>
    <row r="157" spans="1:28" hidden="1" outlineLevel="1" x14ac:dyDescent="0.25">
      <c r="A157" s="13" t="s">
        <v>58</v>
      </c>
      <c r="B157" s="14">
        <v>44876</v>
      </c>
      <c r="C157" s="15">
        <v>54703.1</v>
      </c>
      <c r="D157" s="13">
        <v>720</v>
      </c>
      <c r="E157" s="13">
        <v>122</v>
      </c>
      <c r="F157" s="43">
        <v>718.43</v>
      </c>
      <c r="G157" s="43">
        <v>1.57</v>
      </c>
      <c r="H157" s="43">
        <v>720</v>
      </c>
      <c r="I157" s="16">
        <f t="shared" si="105"/>
        <v>87840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16">
        <f t="shared" si="106"/>
        <v>0</v>
      </c>
      <c r="P157" s="43">
        <v>99.78</v>
      </c>
      <c r="Q157" s="43">
        <v>0</v>
      </c>
      <c r="R157" s="43">
        <v>100</v>
      </c>
      <c r="S157" s="43">
        <v>62.28</v>
      </c>
      <c r="T157" s="16">
        <f t="shared" si="107"/>
        <v>0</v>
      </c>
      <c r="U157">
        <v>2</v>
      </c>
      <c r="V157">
        <v>0</v>
      </c>
      <c r="W157">
        <v>0</v>
      </c>
      <c r="X157" s="43">
        <v>0</v>
      </c>
      <c r="Y157">
        <v>0</v>
      </c>
      <c r="Z157">
        <v>0</v>
      </c>
      <c r="AA157" s="43">
        <v>0</v>
      </c>
      <c r="AB157">
        <v>0</v>
      </c>
    </row>
    <row r="158" spans="1:28" hidden="1" outlineLevel="1" x14ac:dyDescent="0.25">
      <c r="A158" s="13" t="s">
        <v>58</v>
      </c>
      <c r="B158" s="14">
        <v>44907</v>
      </c>
      <c r="C158" s="15">
        <v>52831.6</v>
      </c>
      <c r="D158" s="13">
        <v>744</v>
      </c>
      <c r="E158" s="13">
        <v>122</v>
      </c>
      <c r="F158" s="43">
        <v>738.82</v>
      </c>
      <c r="G158" s="43">
        <v>5.18</v>
      </c>
      <c r="H158" s="43">
        <v>744</v>
      </c>
      <c r="I158" s="16">
        <f t="shared" si="105"/>
        <v>90768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16">
        <f t="shared" si="106"/>
        <v>0</v>
      </c>
      <c r="P158" s="43">
        <v>99.3</v>
      </c>
      <c r="Q158" s="43">
        <v>0</v>
      </c>
      <c r="R158" s="43">
        <v>100</v>
      </c>
      <c r="S158" s="43">
        <v>58.21</v>
      </c>
      <c r="T158" s="16">
        <f t="shared" si="107"/>
        <v>0</v>
      </c>
      <c r="U158">
        <v>3</v>
      </c>
      <c r="V158">
        <v>0</v>
      </c>
      <c r="W158">
        <v>0</v>
      </c>
      <c r="X158" s="43">
        <v>0</v>
      </c>
      <c r="Y158">
        <v>0</v>
      </c>
      <c r="Z158">
        <v>0</v>
      </c>
      <c r="AA158" s="43">
        <v>0</v>
      </c>
      <c r="AB158">
        <v>0</v>
      </c>
    </row>
    <row r="159" spans="1:28" s="1" customFormat="1" collapsed="1" x14ac:dyDescent="0.25">
      <c r="A159" s="1" t="s">
        <v>58</v>
      </c>
      <c r="B159" s="4" t="s">
        <v>45</v>
      </c>
      <c r="C159" s="5">
        <f>SUM(C147:C158)</f>
        <v>366030.3</v>
      </c>
      <c r="D159" s="1">
        <f>SUM(D147:D158)</f>
        <v>8760</v>
      </c>
      <c r="E159" s="2">
        <f>AVERAGE(E147:E158)</f>
        <v>122</v>
      </c>
      <c r="F159" s="3">
        <f t="shared" ref="F159:O159" si="108">SUM(F147:F158)</f>
        <v>4985.7699999999995</v>
      </c>
      <c r="G159" s="3">
        <f t="shared" si="108"/>
        <v>1760.7099999999998</v>
      </c>
      <c r="H159" s="3">
        <f t="shared" si="108"/>
        <v>6746.48</v>
      </c>
      <c r="I159" s="3">
        <f>SUM(I147:I158)</f>
        <v>823070.56</v>
      </c>
      <c r="J159" s="3">
        <f t="shared" si="108"/>
        <v>0</v>
      </c>
      <c r="K159" s="3">
        <f t="shared" si="108"/>
        <v>2007.9</v>
      </c>
      <c r="L159" s="3">
        <f t="shared" si="108"/>
        <v>0</v>
      </c>
      <c r="M159" s="3">
        <f t="shared" si="108"/>
        <v>5.62</v>
      </c>
      <c r="N159" s="3">
        <f t="shared" si="108"/>
        <v>2013.52</v>
      </c>
      <c r="O159" s="3">
        <f t="shared" si="108"/>
        <v>5.62</v>
      </c>
      <c r="P159" s="3">
        <f>AVERAGE(P147:P158)</f>
        <v>56.592499999999994</v>
      </c>
      <c r="Q159" s="3">
        <f>AVERAGE(Q147:Q158)</f>
        <v>0</v>
      </c>
      <c r="R159" s="3">
        <f>AVERAGE(R147:R158)</f>
        <v>76.64</v>
      </c>
      <c r="S159" s="3">
        <f>AVERAGE(S147:S158)</f>
        <v>34.052499999999995</v>
      </c>
      <c r="T159" s="3">
        <f>AVERAGE(T147:T158)</f>
        <v>6.2948028673835124E-4</v>
      </c>
      <c r="U159" s="1">
        <f t="shared" ref="U159:AB159" si="109">SUM(U147:U158)</f>
        <v>142</v>
      </c>
      <c r="V159" s="1">
        <f t="shared" si="109"/>
        <v>0</v>
      </c>
      <c r="W159" s="1">
        <f t="shared" si="109"/>
        <v>5</v>
      </c>
      <c r="X159" s="3">
        <f t="shared" si="109"/>
        <v>0</v>
      </c>
      <c r="Y159" s="1">
        <f t="shared" si="109"/>
        <v>0</v>
      </c>
      <c r="Z159" s="1">
        <f t="shared" si="109"/>
        <v>1</v>
      </c>
      <c r="AA159" s="3">
        <f t="shared" si="109"/>
        <v>0</v>
      </c>
      <c r="AB159" s="1">
        <f t="shared" si="109"/>
        <v>0</v>
      </c>
    </row>
    <row r="160" spans="1:28" hidden="1" outlineLevel="1" x14ac:dyDescent="0.25">
      <c r="A160" s="13" t="s">
        <v>59</v>
      </c>
      <c r="B160" s="14">
        <v>44927</v>
      </c>
      <c r="C160" s="15">
        <v>51999.6</v>
      </c>
      <c r="D160" s="13">
        <v>744</v>
      </c>
      <c r="E160" s="13">
        <v>122</v>
      </c>
      <c r="F160" s="43">
        <v>699.95</v>
      </c>
      <c r="G160" s="43">
        <v>44.05</v>
      </c>
      <c r="H160" s="43">
        <v>744</v>
      </c>
      <c r="I160" s="16">
        <f>E160*H160</f>
        <v>90768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16">
        <f t="shared" ref="O160:O166" si="110">(J160+M160)</f>
        <v>0</v>
      </c>
      <c r="P160" s="43">
        <v>94.08</v>
      </c>
      <c r="Q160" s="43">
        <v>0</v>
      </c>
      <c r="R160" s="43">
        <v>100</v>
      </c>
      <c r="S160" s="43">
        <v>57.29</v>
      </c>
      <c r="T160" s="16">
        <f t="shared" ref="T160:T166" si="111">((J160+M160)/D160)*100%</f>
        <v>0</v>
      </c>
      <c r="U160">
        <v>15</v>
      </c>
      <c r="V160">
        <v>0</v>
      </c>
      <c r="W160">
        <v>0</v>
      </c>
      <c r="X160" s="43">
        <v>0</v>
      </c>
      <c r="Y160">
        <v>0</v>
      </c>
      <c r="Z160">
        <v>0</v>
      </c>
      <c r="AA160" s="43">
        <v>0</v>
      </c>
      <c r="AB160">
        <v>0</v>
      </c>
    </row>
    <row r="161" spans="1:28" hidden="1" outlineLevel="1" x14ac:dyDescent="0.25">
      <c r="A161" s="13" t="s">
        <v>59</v>
      </c>
      <c r="B161" s="14">
        <v>44959</v>
      </c>
      <c r="C161" s="15">
        <v>43672.3</v>
      </c>
      <c r="D161" s="13">
        <v>672</v>
      </c>
      <c r="E161" s="13">
        <v>122</v>
      </c>
      <c r="F161" s="43">
        <v>583.41999999999996</v>
      </c>
      <c r="G161" s="43">
        <v>88.58</v>
      </c>
      <c r="H161" s="43">
        <v>672</v>
      </c>
      <c r="I161" s="16">
        <f t="shared" ref="I161:I166" si="112">E161*H161</f>
        <v>81984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16">
        <f t="shared" si="110"/>
        <v>0</v>
      </c>
      <c r="P161" s="43">
        <v>86.82</v>
      </c>
      <c r="Q161" s="43">
        <v>0</v>
      </c>
      <c r="R161" s="43">
        <v>100</v>
      </c>
      <c r="S161" s="43">
        <v>53.27</v>
      </c>
      <c r="T161" s="16">
        <f t="shared" si="111"/>
        <v>0</v>
      </c>
      <c r="U161">
        <v>25</v>
      </c>
      <c r="V161">
        <v>0</v>
      </c>
      <c r="W161">
        <v>0</v>
      </c>
      <c r="X161" s="43">
        <v>0</v>
      </c>
      <c r="Y161">
        <v>0</v>
      </c>
      <c r="Z161">
        <v>0</v>
      </c>
      <c r="AA161" s="43">
        <v>0</v>
      </c>
      <c r="AB161">
        <v>0</v>
      </c>
    </row>
    <row r="162" spans="1:28" hidden="1" outlineLevel="1" x14ac:dyDescent="0.25">
      <c r="A162" s="13" t="s">
        <v>59</v>
      </c>
      <c r="B162" s="14">
        <v>44988</v>
      </c>
      <c r="C162" s="49">
        <v>29164.9</v>
      </c>
      <c r="D162">
        <v>744</v>
      </c>
      <c r="E162">
        <v>122</v>
      </c>
      <c r="F162" s="43">
        <v>402.3</v>
      </c>
      <c r="G162" s="43">
        <v>337.72</v>
      </c>
      <c r="H162" s="43">
        <v>740.02</v>
      </c>
      <c r="I162" s="16">
        <f t="shared" si="112"/>
        <v>90282.44</v>
      </c>
      <c r="J162" s="43">
        <v>0</v>
      </c>
      <c r="K162" s="43">
        <v>0</v>
      </c>
      <c r="L162" s="43">
        <v>0</v>
      </c>
      <c r="M162" s="43">
        <v>3.98</v>
      </c>
      <c r="N162" s="43">
        <v>3.98</v>
      </c>
      <c r="O162" s="16">
        <f t="shared" si="110"/>
        <v>3.98</v>
      </c>
      <c r="P162" s="43">
        <v>54.07</v>
      </c>
      <c r="Q162" s="43">
        <v>0</v>
      </c>
      <c r="R162" s="43">
        <v>99.47</v>
      </c>
      <c r="S162" s="43">
        <v>32.130000000000003</v>
      </c>
      <c r="T162" s="16">
        <f t="shared" si="111"/>
        <v>5.3494623655913976E-3</v>
      </c>
      <c r="U162">
        <v>58</v>
      </c>
      <c r="V162">
        <v>0</v>
      </c>
      <c r="W162">
        <v>0</v>
      </c>
      <c r="X162" s="43">
        <v>0</v>
      </c>
      <c r="Y162">
        <v>0</v>
      </c>
      <c r="Z162">
        <v>1</v>
      </c>
      <c r="AA162" s="43">
        <v>0</v>
      </c>
      <c r="AB162">
        <v>0</v>
      </c>
    </row>
    <row r="163" spans="1:28" hidden="1" outlineLevel="1" x14ac:dyDescent="0.25">
      <c r="A163" s="13" t="s">
        <v>59</v>
      </c>
      <c r="B163" s="14">
        <v>45020</v>
      </c>
      <c r="C163" s="15">
        <v>7114.4</v>
      </c>
      <c r="D163" s="13">
        <v>720</v>
      </c>
      <c r="E163" s="13">
        <v>122</v>
      </c>
      <c r="F163" s="43">
        <v>102.3</v>
      </c>
      <c r="G163" s="43">
        <v>617.70000000000005</v>
      </c>
      <c r="H163" s="43">
        <v>720</v>
      </c>
      <c r="I163" s="16">
        <f t="shared" si="112"/>
        <v>87840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16">
        <f t="shared" si="110"/>
        <v>0</v>
      </c>
      <c r="P163" s="43">
        <v>14.21</v>
      </c>
      <c r="Q163" s="43">
        <v>0</v>
      </c>
      <c r="R163" s="43">
        <v>100</v>
      </c>
      <c r="S163" s="43">
        <v>8.1</v>
      </c>
      <c r="T163" s="16">
        <f t="shared" si="111"/>
        <v>0</v>
      </c>
      <c r="U163">
        <v>13</v>
      </c>
      <c r="V163">
        <v>0</v>
      </c>
      <c r="W163">
        <v>0</v>
      </c>
      <c r="X163" s="43">
        <v>0</v>
      </c>
      <c r="Y163">
        <v>0</v>
      </c>
      <c r="Z163">
        <v>0</v>
      </c>
      <c r="AA163" s="43">
        <v>0</v>
      </c>
      <c r="AB163">
        <v>0</v>
      </c>
    </row>
    <row r="164" spans="1:28" hidden="1" outlineLevel="1" x14ac:dyDescent="0.25">
      <c r="A164" s="13" t="s">
        <v>59</v>
      </c>
      <c r="B164" s="14">
        <v>45051</v>
      </c>
      <c r="C164" s="15">
        <v>48714.6</v>
      </c>
      <c r="D164" s="13">
        <v>744</v>
      </c>
      <c r="E164" s="13">
        <v>122</v>
      </c>
      <c r="F164" s="43">
        <v>623.37</v>
      </c>
      <c r="G164" s="43">
        <v>120.63</v>
      </c>
      <c r="H164" s="43">
        <v>744</v>
      </c>
      <c r="I164" s="16">
        <f t="shared" si="112"/>
        <v>90768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16">
        <f t="shared" si="110"/>
        <v>0</v>
      </c>
      <c r="P164" s="43">
        <v>83.79</v>
      </c>
      <c r="Q164" s="43">
        <v>0</v>
      </c>
      <c r="R164" s="43">
        <v>100</v>
      </c>
      <c r="S164" s="43">
        <v>53.67</v>
      </c>
      <c r="T164" s="16">
        <f t="shared" si="111"/>
        <v>0</v>
      </c>
      <c r="U164">
        <v>21</v>
      </c>
      <c r="V164">
        <v>0</v>
      </c>
      <c r="W164">
        <v>0</v>
      </c>
      <c r="X164" s="43">
        <v>0</v>
      </c>
      <c r="Y164">
        <v>0</v>
      </c>
      <c r="Z164">
        <v>0</v>
      </c>
      <c r="AA164" s="43">
        <v>0</v>
      </c>
      <c r="AB164">
        <v>0</v>
      </c>
    </row>
    <row r="165" spans="1:28" hidden="1" outlineLevel="1" x14ac:dyDescent="0.25">
      <c r="A165" s="13" t="s">
        <v>59</v>
      </c>
      <c r="B165" s="14">
        <v>45083</v>
      </c>
      <c r="C165" s="15">
        <v>19783.900000000001</v>
      </c>
      <c r="D165" s="13">
        <v>720</v>
      </c>
      <c r="E165" s="13">
        <v>122</v>
      </c>
      <c r="F165" s="43">
        <v>269.02</v>
      </c>
      <c r="G165" s="43">
        <v>450.98</v>
      </c>
      <c r="H165" s="43">
        <v>720</v>
      </c>
      <c r="I165" s="16">
        <f t="shared" si="112"/>
        <v>87840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16">
        <f t="shared" si="110"/>
        <v>0</v>
      </c>
      <c r="P165" s="43">
        <v>37.36</v>
      </c>
      <c r="Q165" s="43">
        <v>0</v>
      </c>
      <c r="R165" s="43">
        <v>100</v>
      </c>
      <c r="S165" s="43">
        <v>22.52</v>
      </c>
      <c r="T165" s="16">
        <f t="shared" si="111"/>
        <v>0</v>
      </c>
      <c r="U165">
        <v>47</v>
      </c>
      <c r="V165">
        <v>0</v>
      </c>
      <c r="W165">
        <v>0</v>
      </c>
      <c r="X165" s="43">
        <v>0</v>
      </c>
      <c r="Y165">
        <v>0</v>
      </c>
      <c r="Z165">
        <v>0</v>
      </c>
      <c r="AA165" s="43">
        <v>0</v>
      </c>
      <c r="AB165">
        <v>0</v>
      </c>
    </row>
    <row r="166" spans="1:28" hidden="1" outlineLevel="1" x14ac:dyDescent="0.25">
      <c r="A166" s="13" t="s">
        <v>59</v>
      </c>
      <c r="B166" s="14">
        <v>45114</v>
      </c>
      <c r="C166" s="15">
        <v>20217.7</v>
      </c>
      <c r="D166" s="13">
        <v>744</v>
      </c>
      <c r="E166" s="13">
        <v>122</v>
      </c>
      <c r="F166" s="43">
        <v>276.64999999999998</v>
      </c>
      <c r="G166" s="43">
        <v>467.35</v>
      </c>
      <c r="H166" s="43">
        <v>744</v>
      </c>
      <c r="I166" s="16">
        <f t="shared" si="112"/>
        <v>90768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16">
        <f t="shared" si="110"/>
        <v>0</v>
      </c>
      <c r="P166" s="43">
        <v>37.18</v>
      </c>
      <c r="Q166" s="43">
        <v>0</v>
      </c>
      <c r="R166" s="43">
        <v>100</v>
      </c>
      <c r="S166" s="43">
        <v>22.27</v>
      </c>
      <c r="T166" s="16">
        <f t="shared" si="111"/>
        <v>0</v>
      </c>
      <c r="U166">
        <v>39</v>
      </c>
      <c r="V166">
        <v>0</v>
      </c>
      <c r="W166">
        <v>0</v>
      </c>
      <c r="X166" s="43">
        <v>0</v>
      </c>
      <c r="Y166">
        <v>0</v>
      </c>
      <c r="Z166">
        <v>0</v>
      </c>
      <c r="AA166" s="43">
        <v>0</v>
      </c>
      <c r="AB166">
        <v>0</v>
      </c>
    </row>
    <row r="167" spans="1:28" hidden="1" outlineLevel="1" x14ac:dyDescent="0.25">
      <c r="A167" s="13" t="s">
        <v>59</v>
      </c>
      <c r="B167" s="14">
        <v>44781</v>
      </c>
      <c r="C167" s="15">
        <v>53062.5</v>
      </c>
      <c r="D167" s="13">
        <v>744</v>
      </c>
      <c r="E167" s="13">
        <v>122</v>
      </c>
      <c r="F167" s="43">
        <v>675.37</v>
      </c>
      <c r="G167" s="43">
        <v>68.349999999999994</v>
      </c>
      <c r="H167" s="43">
        <v>743.72</v>
      </c>
      <c r="I167" s="16">
        <f t="shared" ref="I161:I171" si="113">E167*H167</f>
        <v>90733.84</v>
      </c>
      <c r="J167" s="43">
        <v>0</v>
      </c>
      <c r="K167" s="43">
        <v>0</v>
      </c>
      <c r="L167" s="43">
        <v>0</v>
      </c>
      <c r="M167" s="43">
        <v>0.28000000000000003</v>
      </c>
      <c r="N167" s="43">
        <v>0.28000000000000003</v>
      </c>
      <c r="O167" s="16">
        <f t="shared" ref="O160:O171" si="114">(J167+M167)</f>
        <v>0.28000000000000003</v>
      </c>
      <c r="P167" s="43">
        <v>90.78</v>
      </c>
      <c r="Q167" s="43">
        <v>0</v>
      </c>
      <c r="R167" s="43">
        <v>99.96</v>
      </c>
      <c r="S167" s="43">
        <v>58.46</v>
      </c>
      <c r="T167" s="16">
        <f t="shared" ref="T160:T171" si="115">((J167+M167)/D167)*100%</f>
        <v>3.7634408602150543E-4</v>
      </c>
      <c r="U167">
        <v>24</v>
      </c>
      <c r="V167">
        <v>0</v>
      </c>
      <c r="W167">
        <v>0</v>
      </c>
      <c r="X167" s="43">
        <v>0</v>
      </c>
      <c r="Y167">
        <v>0</v>
      </c>
      <c r="Z167">
        <v>1</v>
      </c>
      <c r="AA167" s="43">
        <v>0</v>
      </c>
      <c r="AB167">
        <v>0</v>
      </c>
    </row>
    <row r="168" spans="1:28" hidden="1" outlineLevel="1" x14ac:dyDescent="0.25">
      <c r="A168" s="13" t="s">
        <v>59</v>
      </c>
      <c r="B168" s="14">
        <v>44813</v>
      </c>
      <c r="C168" s="15">
        <v>40430.5</v>
      </c>
      <c r="D168" s="13">
        <v>720</v>
      </c>
      <c r="E168" s="13">
        <v>122</v>
      </c>
      <c r="F168" s="43">
        <v>565.04999999999995</v>
      </c>
      <c r="G168" s="43">
        <v>154.94999999999999</v>
      </c>
      <c r="H168" s="43">
        <v>720</v>
      </c>
      <c r="I168" s="16">
        <f t="shared" si="113"/>
        <v>87840</v>
      </c>
      <c r="J168" s="43">
        <v>0</v>
      </c>
      <c r="K168" s="43">
        <v>0</v>
      </c>
      <c r="L168" s="43">
        <v>0</v>
      </c>
      <c r="M168" s="43">
        <v>0</v>
      </c>
      <c r="N168" s="43">
        <v>0</v>
      </c>
      <c r="O168" s="16">
        <f t="shared" si="114"/>
        <v>0</v>
      </c>
      <c r="P168" s="43">
        <v>78.48</v>
      </c>
      <c r="Q168" s="43">
        <v>0</v>
      </c>
      <c r="R168" s="43">
        <v>100</v>
      </c>
      <c r="S168" s="43">
        <v>46.03</v>
      </c>
      <c r="T168" s="16">
        <f t="shared" si="115"/>
        <v>0</v>
      </c>
      <c r="U168">
        <v>19</v>
      </c>
      <c r="V168">
        <v>0</v>
      </c>
      <c r="W168">
        <v>0</v>
      </c>
      <c r="X168" s="43">
        <v>0</v>
      </c>
      <c r="Y168">
        <v>0</v>
      </c>
      <c r="Z168">
        <v>0</v>
      </c>
      <c r="AA168" s="43">
        <v>0</v>
      </c>
      <c r="AB168">
        <v>0</v>
      </c>
    </row>
    <row r="169" spans="1:28" hidden="1" outlineLevel="1" x14ac:dyDescent="0.25">
      <c r="A169" s="13" t="s">
        <v>59</v>
      </c>
      <c r="B169" s="14">
        <v>44844</v>
      </c>
      <c r="C169" s="15">
        <v>33356.6</v>
      </c>
      <c r="D169" s="13">
        <v>744</v>
      </c>
      <c r="E169" s="13">
        <v>122</v>
      </c>
      <c r="F169" s="43">
        <v>467.65</v>
      </c>
      <c r="G169" s="43">
        <v>196.97</v>
      </c>
      <c r="H169" s="43">
        <v>664.62</v>
      </c>
      <c r="I169" s="16">
        <f t="shared" si="113"/>
        <v>81083.64</v>
      </c>
      <c r="J169" s="43">
        <v>47.85</v>
      </c>
      <c r="K169" s="43">
        <v>31.53</v>
      </c>
      <c r="L169" s="43">
        <v>0</v>
      </c>
      <c r="M169" s="43">
        <v>0</v>
      </c>
      <c r="N169" s="43">
        <v>79.38</v>
      </c>
      <c r="O169" s="16">
        <f t="shared" si="114"/>
        <v>47.85</v>
      </c>
      <c r="P169" s="43">
        <v>62.86</v>
      </c>
      <c r="Q169" s="43">
        <v>6.43</v>
      </c>
      <c r="R169" s="43">
        <v>89.33</v>
      </c>
      <c r="S169" s="43">
        <v>36.75</v>
      </c>
      <c r="T169" s="16">
        <f t="shared" si="115"/>
        <v>6.4314516129032259E-2</v>
      </c>
      <c r="U169">
        <v>35</v>
      </c>
      <c r="V169">
        <v>1</v>
      </c>
      <c r="W169">
        <v>1</v>
      </c>
      <c r="X169" s="43">
        <v>0</v>
      </c>
      <c r="Y169">
        <v>0</v>
      </c>
      <c r="Z169">
        <v>0</v>
      </c>
      <c r="AA169" s="43">
        <v>0</v>
      </c>
      <c r="AB169">
        <v>0</v>
      </c>
    </row>
    <row r="170" spans="1:28" hidden="1" outlineLevel="1" x14ac:dyDescent="0.25">
      <c r="A170" s="13" t="s">
        <v>59</v>
      </c>
      <c r="B170" s="14">
        <v>44876</v>
      </c>
      <c r="C170" s="15">
        <v>52464</v>
      </c>
      <c r="D170" s="13">
        <v>720</v>
      </c>
      <c r="E170" s="13">
        <v>122</v>
      </c>
      <c r="F170" s="43">
        <v>688.97</v>
      </c>
      <c r="G170" s="43">
        <v>31.03</v>
      </c>
      <c r="H170" s="43">
        <v>720</v>
      </c>
      <c r="I170" s="16">
        <f t="shared" si="113"/>
        <v>87840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16">
        <f t="shared" si="114"/>
        <v>0</v>
      </c>
      <c r="P170" s="43">
        <v>95.69</v>
      </c>
      <c r="Q170" s="43">
        <v>0</v>
      </c>
      <c r="R170" s="43">
        <v>100</v>
      </c>
      <c r="S170" s="43">
        <v>59.73</v>
      </c>
      <c r="T170" s="16">
        <f t="shared" si="115"/>
        <v>0</v>
      </c>
      <c r="U170">
        <v>8</v>
      </c>
      <c r="V170">
        <v>0</v>
      </c>
      <c r="W170">
        <v>0</v>
      </c>
      <c r="X170" s="43">
        <v>0</v>
      </c>
      <c r="Y170">
        <v>0</v>
      </c>
      <c r="Z170">
        <v>0</v>
      </c>
      <c r="AA170" s="43">
        <v>0</v>
      </c>
      <c r="AB170">
        <v>0</v>
      </c>
    </row>
    <row r="171" spans="1:28" hidden="1" outlineLevel="1" x14ac:dyDescent="0.25">
      <c r="A171" s="13" t="s">
        <v>59</v>
      </c>
      <c r="B171" s="14">
        <v>44907</v>
      </c>
      <c r="C171" s="15">
        <v>47267.1</v>
      </c>
      <c r="D171" s="13">
        <v>744</v>
      </c>
      <c r="E171" s="13">
        <v>122</v>
      </c>
      <c r="F171" s="43">
        <v>660.95</v>
      </c>
      <c r="G171" s="43">
        <v>83.05</v>
      </c>
      <c r="H171" s="43">
        <v>744</v>
      </c>
      <c r="I171" s="16">
        <f t="shared" si="113"/>
        <v>90768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16">
        <f t="shared" si="114"/>
        <v>0</v>
      </c>
      <c r="P171" s="43">
        <v>88.84</v>
      </c>
      <c r="Q171" s="43">
        <v>0</v>
      </c>
      <c r="R171" s="43">
        <v>100</v>
      </c>
      <c r="S171" s="43">
        <v>52.07</v>
      </c>
      <c r="T171" s="16">
        <f t="shared" si="115"/>
        <v>0</v>
      </c>
      <c r="U171">
        <v>22</v>
      </c>
      <c r="V171">
        <v>0</v>
      </c>
      <c r="W171">
        <v>0</v>
      </c>
      <c r="X171" s="43">
        <v>0</v>
      </c>
      <c r="Y171">
        <v>0</v>
      </c>
      <c r="Z171">
        <v>0</v>
      </c>
      <c r="AA171" s="43">
        <v>0</v>
      </c>
      <c r="AB171">
        <v>0</v>
      </c>
    </row>
    <row r="172" spans="1:28" s="1" customFormat="1" collapsed="1" x14ac:dyDescent="0.25">
      <c r="A172" s="1" t="s">
        <v>59</v>
      </c>
      <c r="B172" s="4" t="s">
        <v>45</v>
      </c>
      <c r="C172" s="5">
        <f>SUM(C160:C171)</f>
        <v>447248.1</v>
      </c>
      <c r="D172" s="1">
        <f>SUM(D160:D171)</f>
        <v>8760</v>
      </c>
      <c r="E172" s="2">
        <f>AVERAGE(E160:E171)</f>
        <v>122</v>
      </c>
      <c r="F172" s="3">
        <f t="shared" ref="F172:O172" si="116">SUM(F160:F171)</f>
        <v>6014.9999999999991</v>
      </c>
      <c r="G172" s="3">
        <f t="shared" si="116"/>
        <v>2661.36</v>
      </c>
      <c r="H172" s="3">
        <f t="shared" si="116"/>
        <v>8676.36</v>
      </c>
      <c r="I172" s="3">
        <f>SUM(I160:I171)</f>
        <v>1058515.92</v>
      </c>
      <c r="J172" s="3">
        <f t="shared" si="116"/>
        <v>47.85</v>
      </c>
      <c r="K172" s="3">
        <f t="shared" si="116"/>
        <v>31.53</v>
      </c>
      <c r="L172" s="3">
        <f t="shared" si="116"/>
        <v>0</v>
      </c>
      <c r="M172" s="3">
        <f t="shared" si="116"/>
        <v>4.26</v>
      </c>
      <c r="N172" s="3">
        <f t="shared" si="116"/>
        <v>83.64</v>
      </c>
      <c r="O172" s="3">
        <f t="shared" si="116"/>
        <v>52.11</v>
      </c>
      <c r="P172" s="3">
        <f>AVERAGE(P160:P171)</f>
        <v>68.679999999999993</v>
      </c>
      <c r="Q172" s="3">
        <f>AVERAGE(Q160:Q171)</f>
        <v>0.53583333333333327</v>
      </c>
      <c r="R172" s="3">
        <f>AVERAGE(R160:R171)</f>
        <v>99.063333333333347</v>
      </c>
      <c r="S172" s="3">
        <f>AVERAGE(S160:S171)</f>
        <v>41.857500000000002</v>
      </c>
      <c r="T172" s="3">
        <f>AVERAGE(T160:T171)</f>
        <v>5.8366935483870966E-3</v>
      </c>
      <c r="U172" s="1">
        <f t="shared" ref="U172:AB172" si="117">SUM(U160:U171)</f>
        <v>326</v>
      </c>
      <c r="V172" s="1">
        <f t="shared" si="117"/>
        <v>1</v>
      </c>
      <c r="W172" s="1">
        <f t="shared" si="117"/>
        <v>1</v>
      </c>
      <c r="X172" s="3">
        <f t="shared" si="117"/>
        <v>0</v>
      </c>
      <c r="Y172" s="1">
        <f t="shared" si="117"/>
        <v>0</v>
      </c>
      <c r="Z172" s="1">
        <f t="shared" si="117"/>
        <v>2</v>
      </c>
      <c r="AA172" s="3">
        <f t="shared" si="117"/>
        <v>0</v>
      </c>
      <c r="AB172" s="1">
        <f t="shared" si="117"/>
        <v>0</v>
      </c>
    </row>
    <row r="173" spans="1:28" hidden="1" outlineLevel="1" x14ac:dyDescent="0.25">
      <c r="A173" s="13" t="s">
        <v>60</v>
      </c>
      <c r="B173" s="14">
        <v>44927</v>
      </c>
      <c r="C173" s="15">
        <v>32362.799999999999</v>
      </c>
      <c r="D173" s="13">
        <v>744</v>
      </c>
      <c r="E173" s="13">
        <v>122</v>
      </c>
      <c r="F173" s="43">
        <v>435.9</v>
      </c>
      <c r="G173" s="43">
        <v>308.10000000000002</v>
      </c>
      <c r="H173" s="43">
        <v>744</v>
      </c>
      <c r="I173" s="16">
        <f>E173*H173</f>
        <v>90768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16">
        <f t="shared" ref="O173:O179" si="118">(J173+M173)</f>
        <v>0</v>
      </c>
      <c r="P173" s="43">
        <v>58.59</v>
      </c>
      <c r="Q173" s="43">
        <v>0</v>
      </c>
      <c r="R173" s="43">
        <v>100</v>
      </c>
      <c r="S173" s="43">
        <v>35.65</v>
      </c>
      <c r="T173" s="16">
        <f t="shared" ref="T173:T179" si="119">((J173+M173)/D173)*100%</f>
        <v>0</v>
      </c>
      <c r="U173">
        <v>35</v>
      </c>
      <c r="V173">
        <v>0</v>
      </c>
      <c r="W173">
        <v>0</v>
      </c>
      <c r="X173" s="43">
        <v>0</v>
      </c>
      <c r="Y173">
        <v>0</v>
      </c>
      <c r="Z173">
        <v>0</v>
      </c>
      <c r="AA173" s="43">
        <v>0</v>
      </c>
      <c r="AB173">
        <v>0</v>
      </c>
    </row>
    <row r="174" spans="1:28" hidden="1" outlineLevel="1" x14ac:dyDescent="0.25">
      <c r="A174" s="13" t="s">
        <v>60</v>
      </c>
      <c r="B174" s="14">
        <v>44959</v>
      </c>
      <c r="C174" s="15">
        <v>31996.9</v>
      </c>
      <c r="D174" s="13">
        <v>672</v>
      </c>
      <c r="E174" s="13">
        <v>122</v>
      </c>
      <c r="F174" s="43">
        <v>428.72</v>
      </c>
      <c r="G174" s="43">
        <v>243.28</v>
      </c>
      <c r="H174" s="43">
        <v>672</v>
      </c>
      <c r="I174" s="16">
        <f t="shared" ref="I174:I179" si="120">E174*H174</f>
        <v>81984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16">
        <f t="shared" si="118"/>
        <v>0</v>
      </c>
      <c r="P174" s="43">
        <v>63.8</v>
      </c>
      <c r="Q174" s="43">
        <v>0</v>
      </c>
      <c r="R174" s="43">
        <v>100</v>
      </c>
      <c r="S174" s="43">
        <v>39.03</v>
      </c>
      <c r="T174" s="16">
        <f t="shared" si="119"/>
        <v>0</v>
      </c>
      <c r="U174">
        <v>38</v>
      </c>
      <c r="V174">
        <v>0</v>
      </c>
      <c r="W174">
        <v>0</v>
      </c>
      <c r="X174" s="43">
        <v>0</v>
      </c>
      <c r="Y174">
        <v>0</v>
      </c>
      <c r="Z174">
        <v>0</v>
      </c>
      <c r="AA174" s="43">
        <v>0</v>
      </c>
      <c r="AB174">
        <v>0</v>
      </c>
    </row>
    <row r="175" spans="1:28" hidden="1" outlineLevel="1" x14ac:dyDescent="0.25">
      <c r="A175" s="13" t="s">
        <v>60</v>
      </c>
      <c r="B175" s="14">
        <v>44988</v>
      </c>
      <c r="C175" s="49">
        <v>23634.799999999999</v>
      </c>
      <c r="D175">
        <v>744</v>
      </c>
      <c r="E175" s="13">
        <v>122</v>
      </c>
      <c r="F175" s="43">
        <v>327.95</v>
      </c>
      <c r="G175" s="43">
        <v>416.05</v>
      </c>
      <c r="H175" s="43">
        <v>744</v>
      </c>
      <c r="I175" s="16">
        <f t="shared" si="120"/>
        <v>90768</v>
      </c>
      <c r="J175" s="43">
        <v>0</v>
      </c>
      <c r="K175" s="43">
        <v>0</v>
      </c>
      <c r="L175" s="43">
        <v>0</v>
      </c>
      <c r="M175" s="43">
        <v>0</v>
      </c>
      <c r="N175" s="43">
        <v>0</v>
      </c>
      <c r="O175" s="16">
        <f t="shared" si="118"/>
        <v>0</v>
      </c>
      <c r="P175" s="43">
        <v>44.08</v>
      </c>
      <c r="Q175" s="43">
        <v>0</v>
      </c>
      <c r="R175" s="43">
        <v>100</v>
      </c>
      <c r="S175" s="43">
        <v>26.04</v>
      </c>
      <c r="T175" s="16">
        <f t="shared" si="119"/>
        <v>0</v>
      </c>
      <c r="U175">
        <v>47</v>
      </c>
      <c r="V175">
        <v>0</v>
      </c>
      <c r="W175">
        <v>0</v>
      </c>
      <c r="X175" s="43">
        <v>0</v>
      </c>
      <c r="Y175">
        <v>0</v>
      </c>
      <c r="Z175">
        <v>0</v>
      </c>
      <c r="AA175" s="43">
        <v>0</v>
      </c>
      <c r="AB175">
        <v>0</v>
      </c>
    </row>
    <row r="176" spans="1:28" hidden="1" outlineLevel="1" x14ac:dyDescent="0.25">
      <c r="A176" s="13" t="s">
        <v>60</v>
      </c>
      <c r="B176" s="14">
        <v>45020</v>
      </c>
      <c r="C176" s="15">
        <v>13753.6</v>
      </c>
      <c r="D176" s="13">
        <v>720</v>
      </c>
      <c r="E176" s="13">
        <v>122</v>
      </c>
      <c r="F176" s="43">
        <v>198.91</v>
      </c>
      <c r="G176" s="43">
        <v>440.97</v>
      </c>
      <c r="H176" s="43">
        <v>639.88</v>
      </c>
      <c r="I176" s="16">
        <f t="shared" si="120"/>
        <v>78065.36</v>
      </c>
      <c r="J176" s="43">
        <v>0</v>
      </c>
      <c r="K176" s="43">
        <v>80.12</v>
      </c>
      <c r="L176" s="43">
        <v>0</v>
      </c>
      <c r="M176" s="43">
        <v>0</v>
      </c>
      <c r="N176" s="43">
        <v>80.12</v>
      </c>
      <c r="O176" s="16">
        <f t="shared" si="118"/>
        <v>0</v>
      </c>
      <c r="P176" s="43">
        <v>27.63</v>
      </c>
      <c r="Q176" s="43">
        <v>0</v>
      </c>
      <c r="R176" s="43">
        <v>88.87</v>
      </c>
      <c r="S176" s="43">
        <v>15.66</v>
      </c>
      <c r="T176" s="16">
        <f t="shared" si="119"/>
        <v>0</v>
      </c>
      <c r="U176">
        <v>11</v>
      </c>
      <c r="V176">
        <v>0</v>
      </c>
      <c r="W176">
        <v>1</v>
      </c>
      <c r="X176" s="43">
        <v>0</v>
      </c>
      <c r="Y176">
        <v>0</v>
      </c>
      <c r="Z176">
        <v>0</v>
      </c>
      <c r="AA176" s="43">
        <v>0</v>
      </c>
      <c r="AB176">
        <v>0</v>
      </c>
    </row>
    <row r="177" spans="1:28" hidden="1" outlineLevel="1" x14ac:dyDescent="0.25">
      <c r="A177" s="13" t="s">
        <v>60</v>
      </c>
      <c r="B177" s="14">
        <v>45051</v>
      </c>
      <c r="C177" s="15">
        <v>51848.2</v>
      </c>
      <c r="D177" s="13">
        <v>744</v>
      </c>
      <c r="E177" s="13">
        <v>122</v>
      </c>
      <c r="F177" s="43">
        <v>673.68</v>
      </c>
      <c r="G177" s="43">
        <v>70.319999999999993</v>
      </c>
      <c r="H177" s="43">
        <v>744</v>
      </c>
      <c r="I177" s="16">
        <f t="shared" si="120"/>
        <v>90768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16">
        <f t="shared" si="118"/>
        <v>0</v>
      </c>
      <c r="P177" s="43">
        <v>90.55</v>
      </c>
      <c r="Q177" s="43">
        <v>0</v>
      </c>
      <c r="R177" s="43">
        <v>100</v>
      </c>
      <c r="S177" s="43">
        <v>57.12</v>
      </c>
      <c r="T177" s="16">
        <f t="shared" si="119"/>
        <v>0</v>
      </c>
      <c r="U177">
        <v>22</v>
      </c>
      <c r="V177">
        <v>0</v>
      </c>
      <c r="W177">
        <v>0</v>
      </c>
      <c r="X177" s="43">
        <v>0</v>
      </c>
      <c r="Y177">
        <v>0</v>
      </c>
      <c r="Z177">
        <v>0</v>
      </c>
      <c r="AA177" s="43">
        <v>0</v>
      </c>
      <c r="AB177">
        <v>0</v>
      </c>
    </row>
    <row r="178" spans="1:28" hidden="1" outlineLevel="1" x14ac:dyDescent="0.25">
      <c r="A178" s="13" t="s">
        <v>60</v>
      </c>
      <c r="B178" s="14">
        <v>45083</v>
      </c>
      <c r="C178" s="15">
        <v>29408.3</v>
      </c>
      <c r="D178" s="13">
        <v>720</v>
      </c>
      <c r="E178" s="13">
        <v>122</v>
      </c>
      <c r="F178" s="43">
        <v>403.28</v>
      </c>
      <c r="G178" s="43">
        <v>316.72000000000003</v>
      </c>
      <c r="H178" s="43">
        <v>720</v>
      </c>
      <c r="I178" s="16">
        <f t="shared" si="120"/>
        <v>87840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16">
        <f t="shared" si="118"/>
        <v>0</v>
      </c>
      <c r="P178" s="43">
        <v>56.01</v>
      </c>
      <c r="Q178" s="43">
        <v>0</v>
      </c>
      <c r="R178" s="43">
        <v>100</v>
      </c>
      <c r="S178" s="43">
        <v>33.479999999999997</v>
      </c>
      <c r="T178" s="16">
        <f t="shared" si="119"/>
        <v>0</v>
      </c>
      <c r="U178">
        <v>62</v>
      </c>
      <c r="V178">
        <v>0</v>
      </c>
      <c r="W178">
        <v>0</v>
      </c>
      <c r="X178" s="43">
        <v>0</v>
      </c>
      <c r="Y178">
        <v>0</v>
      </c>
      <c r="Z178">
        <v>0</v>
      </c>
      <c r="AA178" s="43">
        <v>0</v>
      </c>
      <c r="AB178">
        <v>0</v>
      </c>
    </row>
    <row r="179" spans="1:28" hidden="1" outlineLevel="1" x14ac:dyDescent="0.25">
      <c r="A179" s="13" t="s">
        <v>60</v>
      </c>
      <c r="B179" s="14">
        <v>45114</v>
      </c>
      <c r="C179" s="15">
        <v>28603.9</v>
      </c>
      <c r="D179" s="13">
        <v>744</v>
      </c>
      <c r="E179" s="13">
        <v>122</v>
      </c>
      <c r="F179" s="43">
        <v>394.08</v>
      </c>
      <c r="G179" s="43">
        <v>349.92</v>
      </c>
      <c r="H179" s="43">
        <v>744</v>
      </c>
      <c r="I179" s="16">
        <f t="shared" si="120"/>
        <v>90768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16">
        <f t="shared" si="118"/>
        <v>0</v>
      </c>
      <c r="P179" s="43">
        <v>52.97</v>
      </c>
      <c r="Q179" s="43">
        <v>0</v>
      </c>
      <c r="R179" s="43">
        <v>100</v>
      </c>
      <c r="S179" s="43">
        <v>31.51</v>
      </c>
      <c r="T179" s="16">
        <f t="shared" si="119"/>
        <v>0</v>
      </c>
      <c r="U179">
        <v>58</v>
      </c>
      <c r="V179">
        <v>0</v>
      </c>
      <c r="W179">
        <v>0</v>
      </c>
      <c r="X179" s="43">
        <v>0</v>
      </c>
      <c r="Y179">
        <v>0</v>
      </c>
      <c r="Z179">
        <v>0</v>
      </c>
      <c r="AA179" s="43">
        <v>0</v>
      </c>
      <c r="AB179">
        <v>0</v>
      </c>
    </row>
    <row r="180" spans="1:28" hidden="1" outlineLevel="1" x14ac:dyDescent="0.25">
      <c r="A180" s="13" t="s">
        <v>60</v>
      </c>
      <c r="B180" s="14">
        <v>44781</v>
      </c>
      <c r="C180" s="15">
        <v>50414.7</v>
      </c>
      <c r="D180" s="13">
        <v>744</v>
      </c>
      <c r="E180" s="13">
        <v>122</v>
      </c>
      <c r="F180" s="43">
        <v>643.97</v>
      </c>
      <c r="G180" s="43">
        <v>100.03</v>
      </c>
      <c r="H180" s="43">
        <v>744</v>
      </c>
      <c r="I180" s="16">
        <f t="shared" ref="I174:I184" si="121">E180*H180</f>
        <v>90768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16">
        <f t="shared" ref="O173:O184" si="122">(J180+M180)</f>
        <v>0</v>
      </c>
      <c r="P180" s="43">
        <v>86.56</v>
      </c>
      <c r="Q180" s="43">
        <v>0</v>
      </c>
      <c r="R180" s="43">
        <v>100</v>
      </c>
      <c r="S180" s="43">
        <v>55.54</v>
      </c>
      <c r="T180" s="16">
        <f t="shared" ref="T173:T184" si="123">((J180+M180)/D180)*100%</f>
        <v>0</v>
      </c>
      <c r="U180">
        <v>19</v>
      </c>
      <c r="V180">
        <v>0</v>
      </c>
      <c r="W180">
        <v>0</v>
      </c>
      <c r="X180" s="43">
        <v>0</v>
      </c>
      <c r="Y180">
        <v>0</v>
      </c>
      <c r="Z180">
        <v>0</v>
      </c>
      <c r="AA180" s="43">
        <v>0</v>
      </c>
      <c r="AB180">
        <v>0</v>
      </c>
    </row>
    <row r="181" spans="1:28" hidden="1" outlineLevel="1" x14ac:dyDescent="0.25">
      <c r="A181" s="13" t="s">
        <v>60</v>
      </c>
      <c r="B181" s="14">
        <v>44813</v>
      </c>
      <c r="C181" s="15">
        <v>12926.9</v>
      </c>
      <c r="D181" s="13">
        <v>720</v>
      </c>
      <c r="E181" s="13">
        <v>122</v>
      </c>
      <c r="F181" s="43">
        <v>178.7</v>
      </c>
      <c r="G181" s="43">
        <v>541.29999999999995</v>
      </c>
      <c r="H181" s="43">
        <v>720</v>
      </c>
      <c r="I181" s="16">
        <f t="shared" ref="I181" si="124">E181*H181</f>
        <v>87840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16">
        <f t="shared" ref="O181" si="125">(J181+M181)</f>
        <v>0</v>
      </c>
      <c r="P181" s="43">
        <v>24.82</v>
      </c>
      <c r="Q181" s="43">
        <v>0</v>
      </c>
      <c r="R181" s="43">
        <v>100</v>
      </c>
      <c r="S181" s="43">
        <v>14.72</v>
      </c>
      <c r="T181" s="16">
        <f t="shared" ref="T181" si="126">((J181+M181)/D181)*100%</f>
        <v>0</v>
      </c>
      <c r="U181">
        <v>18</v>
      </c>
      <c r="V181">
        <v>0</v>
      </c>
      <c r="W181">
        <v>0</v>
      </c>
      <c r="X181" s="43">
        <v>0</v>
      </c>
      <c r="Y181">
        <v>0</v>
      </c>
      <c r="Z181">
        <v>0</v>
      </c>
      <c r="AA181" s="43">
        <v>0</v>
      </c>
      <c r="AB181">
        <v>0</v>
      </c>
    </row>
    <row r="182" spans="1:28" hidden="1" outlineLevel="1" x14ac:dyDescent="0.25">
      <c r="A182" s="13" t="s">
        <v>60</v>
      </c>
      <c r="B182" s="14">
        <v>44844</v>
      </c>
      <c r="C182" s="15">
        <v>12664.8</v>
      </c>
      <c r="D182" s="13">
        <v>744</v>
      </c>
      <c r="E182" s="13">
        <v>122</v>
      </c>
      <c r="F182" s="43">
        <v>177.54</v>
      </c>
      <c r="G182" s="43">
        <v>534.92999999999995</v>
      </c>
      <c r="H182" s="43">
        <v>712.47</v>
      </c>
      <c r="I182" s="16">
        <f t="shared" si="121"/>
        <v>86921.34</v>
      </c>
      <c r="J182" s="43">
        <v>0</v>
      </c>
      <c r="K182" s="43">
        <v>31.53</v>
      </c>
      <c r="L182" s="43">
        <v>0</v>
      </c>
      <c r="M182" s="43">
        <v>0</v>
      </c>
      <c r="N182" s="43">
        <v>31.53</v>
      </c>
      <c r="O182" s="16">
        <f t="shared" si="122"/>
        <v>0</v>
      </c>
      <c r="P182" s="43">
        <v>23.86</v>
      </c>
      <c r="Q182" s="43">
        <v>0</v>
      </c>
      <c r="R182" s="43">
        <v>95.76</v>
      </c>
      <c r="S182" s="43">
        <v>13.95</v>
      </c>
      <c r="T182" s="16">
        <f t="shared" si="123"/>
        <v>0</v>
      </c>
      <c r="U182">
        <v>22</v>
      </c>
      <c r="V182">
        <v>0</v>
      </c>
      <c r="W182">
        <v>1</v>
      </c>
      <c r="X182" s="43">
        <v>0</v>
      </c>
      <c r="Y182">
        <v>0</v>
      </c>
      <c r="Z182">
        <v>0</v>
      </c>
      <c r="AA182" s="43">
        <v>0</v>
      </c>
      <c r="AB182">
        <v>0</v>
      </c>
    </row>
    <row r="183" spans="1:28" hidden="1" outlineLevel="1" x14ac:dyDescent="0.25">
      <c r="A183" s="13" t="s">
        <v>60</v>
      </c>
      <c r="B183" s="14">
        <v>44876</v>
      </c>
      <c r="C183" s="15">
        <v>29806.2</v>
      </c>
      <c r="D183" s="13">
        <v>720</v>
      </c>
      <c r="E183" s="13">
        <v>122</v>
      </c>
      <c r="F183" s="43">
        <v>378.08</v>
      </c>
      <c r="G183" s="43">
        <v>310.47000000000003</v>
      </c>
      <c r="H183" s="43">
        <v>688.55</v>
      </c>
      <c r="I183" s="16">
        <f t="shared" ref="I183" si="127">E183*H183</f>
        <v>84003.099999999991</v>
      </c>
      <c r="J183" s="43">
        <v>0</v>
      </c>
      <c r="K183" s="43">
        <v>31.45</v>
      </c>
      <c r="L183" s="43">
        <v>0</v>
      </c>
      <c r="M183" s="43">
        <v>0</v>
      </c>
      <c r="N183" s="43">
        <v>31.45</v>
      </c>
      <c r="O183" s="16">
        <f t="shared" ref="O183" si="128">(J183+M183)</f>
        <v>0</v>
      </c>
      <c r="P183" s="43">
        <v>52.51</v>
      </c>
      <c r="Q183" s="43">
        <v>0</v>
      </c>
      <c r="R183" s="43">
        <v>95.63</v>
      </c>
      <c r="S183" s="43">
        <v>33.93</v>
      </c>
      <c r="T183" s="16">
        <f t="shared" ref="T183" si="129">((J183+M183)/D183)*100%</f>
        <v>0</v>
      </c>
      <c r="U183">
        <v>31</v>
      </c>
      <c r="V183">
        <v>0</v>
      </c>
      <c r="W183">
        <v>1</v>
      </c>
      <c r="X183" s="43">
        <v>0</v>
      </c>
      <c r="Y183">
        <v>0</v>
      </c>
      <c r="Z183">
        <v>0</v>
      </c>
      <c r="AA183" s="43">
        <v>0</v>
      </c>
      <c r="AB183">
        <v>0</v>
      </c>
    </row>
    <row r="184" spans="1:28" hidden="1" outlineLevel="1" x14ac:dyDescent="0.25">
      <c r="A184" s="13" t="s">
        <v>60</v>
      </c>
      <c r="B184" s="14">
        <v>44907</v>
      </c>
      <c r="C184" s="15">
        <v>31192.7</v>
      </c>
      <c r="D184" s="13">
        <v>744</v>
      </c>
      <c r="E184" s="13">
        <v>122</v>
      </c>
      <c r="F184" s="43">
        <v>439.12</v>
      </c>
      <c r="G184" s="43">
        <v>304.88</v>
      </c>
      <c r="H184" s="43">
        <v>744</v>
      </c>
      <c r="I184" s="16">
        <f t="shared" si="121"/>
        <v>90768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16">
        <f t="shared" si="122"/>
        <v>0</v>
      </c>
      <c r="P184" s="43">
        <v>59.02</v>
      </c>
      <c r="Q184" s="43">
        <v>0</v>
      </c>
      <c r="R184" s="43">
        <v>100</v>
      </c>
      <c r="S184" s="43">
        <v>34.369999999999997</v>
      </c>
      <c r="T184" s="16">
        <f t="shared" si="123"/>
        <v>0</v>
      </c>
      <c r="U184">
        <v>27</v>
      </c>
      <c r="V184">
        <v>0</v>
      </c>
      <c r="W184">
        <v>0</v>
      </c>
      <c r="X184" s="43">
        <v>0</v>
      </c>
      <c r="Y184">
        <v>0</v>
      </c>
      <c r="Z184">
        <v>0</v>
      </c>
      <c r="AA184" s="43">
        <v>0</v>
      </c>
      <c r="AB184">
        <v>0</v>
      </c>
    </row>
    <row r="185" spans="1:28" s="1" customFormat="1" collapsed="1" x14ac:dyDescent="0.25">
      <c r="A185" s="1" t="s">
        <v>60</v>
      </c>
      <c r="B185" s="4" t="s">
        <v>45</v>
      </c>
      <c r="C185" s="5">
        <f>SUM(C173:C184)</f>
        <v>348613.8</v>
      </c>
      <c r="D185" s="1">
        <f>SUM(D173:D184)</f>
        <v>8760</v>
      </c>
      <c r="E185" s="2">
        <f>AVERAGE(E173:E184)</f>
        <v>122</v>
      </c>
      <c r="F185" s="3">
        <f t="shared" ref="F185:O185" si="130">SUM(F173:F184)</f>
        <v>4679.9299999999994</v>
      </c>
      <c r="G185" s="3">
        <f t="shared" si="130"/>
        <v>3936.9700000000003</v>
      </c>
      <c r="H185" s="3">
        <f t="shared" si="130"/>
        <v>8616.9000000000015</v>
      </c>
      <c r="I185" s="3">
        <f>SUM(I173:I184)</f>
        <v>1051261.7999999998</v>
      </c>
      <c r="J185" s="3">
        <f t="shared" si="130"/>
        <v>0</v>
      </c>
      <c r="K185" s="3">
        <f t="shared" si="130"/>
        <v>143.1</v>
      </c>
      <c r="L185" s="3">
        <f t="shared" si="130"/>
        <v>0</v>
      </c>
      <c r="M185" s="3">
        <f t="shared" si="130"/>
        <v>0</v>
      </c>
      <c r="N185" s="3">
        <f t="shared" si="130"/>
        <v>143.1</v>
      </c>
      <c r="O185" s="3">
        <f t="shared" si="130"/>
        <v>0</v>
      </c>
      <c r="P185" s="3">
        <f>AVERAGE(P173:P184)</f>
        <v>53.366666666666667</v>
      </c>
      <c r="Q185" s="3">
        <f>AVERAGE(Q173:Q184)</f>
        <v>0</v>
      </c>
      <c r="R185" s="3">
        <f>AVERAGE(R173:R184)</f>
        <v>98.355000000000004</v>
      </c>
      <c r="S185" s="3">
        <f>AVERAGE(S173:S184)</f>
        <v>32.583333333333336</v>
      </c>
      <c r="T185" s="3">
        <f>AVERAGE(T173:T184)</f>
        <v>0</v>
      </c>
      <c r="U185" s="1">
        <f t="shared" ref="U185:AB185" si="131">SUM(U173:U184)</f>
        <v>390</v>
      </c>
      <c r="V185" s="1">
        <f t="shared" si="131"/>
        <v>0</v>
      </c>
      <c r="W185" s="1">
        <f t="shared" si="131"/>
        <v>3</v>
      </c>
      <c r="X185" s="3">
        <f t="shared" si="131"/>
        <v>0</v>
      </c>
      <c r="Y185" s="1">
        <f t="shared" si="131"/>
        <v>0</v>
      </c>
      <c r="Z185" s="1">
        <f t="shared" si="131"/>
        <v>0</v>
      </c>
      <c r="AA185" s="3">
        <f t="shared" si="131"/>
        <v>0</v>
      </c>
      <c r="AB185" s="1">
        <f t="shared" si="131"/>
        <v>0</v>
      </c>
    </row>
    <row r="186" spans="1:28" hidden="1" outlineLevel="1" x14ac:dyDescent="0.25">
      <c r="A186" s="13" t="s">
        <v>61</v>
      </c>
      <c r="B186" s="14">
        <v>44927</v>
      </c>
      <c r="C186" s="15">
        <v>25519.200000000001</v>
      </c>
      <c r="D186" s="13">
        <v>744</v>
      </c>
      <c r="E186" s="13">
        <v>122</v>
      </c>
      <c r="F186" s="43">
        <v>344.77</v>
      </c>
      <c r="G186" s="43">
        <v>399.23</v>
      </c>
      <c r="H186" s="43">
        <v>744</v>
      </c>
      <c r="I186" s="16">
        <f>E186*H186</f>
        <v>90768</v>
      </c>
      <c r="J186" s="43">
        <v>0</v>
      </c>
      <c r="K186" s="43">
        <v>0</v>
      </c>
      <c r="L186" s="43">
        <v>0</v>
      </c>
      <c r="M186" s="43">
        <v>0</v>
      </c>
      <c r="N186" s="43">
        <v>0</v>
      </c>
      <c r="O186" s="16">
        <f t="shared" ref="O186:O192" si="132">(J186+M186)</f>
        <v>0</v>
      </c>
      <c r="P186" s="43">
        <v>46.34</v>
      </c>
      <c r="Q186" s="43">
        <v>0</v>
      </c>
      <c r="R186" s="43">
        <v>100</v>
      </c>
      <c r="S186" s="43">
        <v>28.11</v>
      </c>
      <c r="T186" s="16">
        <f t="shared" ref="T186:T192" si="133">((J186+M186)/D186)*100%</f>
        <v>0</v>
      </c>
      <c r="U186">
        <v>34</v>
      </c>
      <c r="V186">
        <v>0</v>
      </c>
      <c r="W186">
        <v>0</v>
      </c>
      <c r="X186" s="43">
        <v>0</v>
      </c>
      <c r="Y186">
        <v>0</v>
      </c>
      <c r="Z186">
        <v>0</v>
      </c>
      <c r="AA186" s="43">
        <v>0</v>
      </c>
      <c r="AB186">
        <v>0</v>
      </c>
    </row>
    <row r="187" spans="1:28" hidden="1" outlineLevel="1" x14ac:dyDescent="0.25">
      <c r="A187" s="13" t="s">
        <v>61</v>
      </c>
      <c r="B187" s="14">
        <v>44959</v>
      </c>
      <c r="C187" s="15">
        <v>21936.3</v>
      </c>
      <c r="D187" s="13">
        <v>672</v>
      </c>
      <c r="E187" s="13">
        <v>122</v>
      </c>
      <c r="F187" s="43">
        <v>292.47000000000003</v>
      </c>
      <c r="G187" s="43">
        <v>379.53</v>
      </c>
      <c r="H187" s="43">
        <v>672</v>
      </c>
      <c r="I187" s="16">
        <f t="shared" ref="I187:I192" si="134">E187*H187</f>
        <v>81984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16">
        <f t="shared" si="132"/>
        <v>0</v>
      </c>
      <c r="P187" s="43">
        <v>43.52</v>
      </c>
      <c r="Q187" s="43">
        <v>0</v>
      </c>
      <c r="R187" s="43">
        <v>100</v>
      </c>
      <c r="S187" s="43">
        <v>26.76</v>
      </c>
      <c r="T187" s="16">
        <f t="shared" si="133"/>
        <v>0</v>
      </c>
      <c r="U187">
        <v>38</v>
      </c>
      <c r="V187">
        <v>0</v>
      </c>
      <c r="W187">
        <v>0</v>
      </c>
      <c r="X187" s="43">
        <v>0</v>
      </c>
      <c r="Y187">
        <v>0</v>
      </c>
      <c r="Z187">
        <v>0</v>
      </c>
      <c r="AA187" s="43">
        <v>0</v>
      </c>
      <c r="AB187">
        <v>0</v>
      </c>
    </row>
    <row r="188" spans="1:28" hidden="1" outlineLevel="1" x14ac:dyDescent="0.25">
      <c r="A188" s="13" t="s">
        <v>61</v>
      </c>
      <c r="B188" s="14">
        <v>44988</v>
      </c>
      <c r="C188" s="49">
        <v>10453.4</v>
      </c>
      <c r="D188">
        <v>744</v>
      </c>
      <c r="E188">
        <v>122</v>
      </c>
      <c r="F188" s="43">
        <v>137.53</v>
      </c>
      <c r="G188" s="43">
        <v>606.47</v>
      </c>
      <c r="H188" s="43">
        <v>744</v>
      </c>
      <c r="I188" s="16">
        <f t="shared" si="134"/>
        <v>90768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16">
        <f t="shared" si="132"/>
        <v>0</v>
      </c>
      <c r="P188" s="43">
        <v>18.489999999999998</v>
      </c>
      <c r="Q188" s="43">
        <v>0</v>
      </c>
      <c r="R188" s="43">
        <v>100</v>
      </c>
      <c r="S188" s="43">
        <v>11.52</v>
      </c>
      <c r="T188" s="16">
        <f t="shared" si="133"/>
        <v>0</v>
      </c>
      <c r="U188">
        <v>31</v>
      </c>
      <c r="V188">
        <v>0</v>
      </c>
      <c r="W188">
        <v>0</v>
      </c>
      <c r="X188" s="43">
        <v>0</v>
      </c>
      <c r="Y188">
        <v>0</v>
      </c>
      <c r="Z188">
        <v>0</v>
      </c>
      <c r="AA188" s="43">
        <v>0</v>
      </c>
      <c r="AB188">
        <v>0</v>
      </c>
    </row>
    <row r="189" spans="1:28" hidden="1" outlineLevel="1" x14ac:dyDescent="0.25">
      <c r="A189" s="13" t="s">
        <v>61</v>
      </c>
      <c r="B189" s="14">
        <v>45020</v>
      </c>
      <c r="C189" s="15">
        <v>1359</v>
      </c>
      <c r="D189" s="13">
        <v>720</v>
      </c>
      <c r="E189" s="13">
        <v>122</v>
      </c>
      <c r="F189" s="43">
        <v>20.2</v>
      </c>
      <c r="G189" s="43">
        <v>695.55</v>
      </c>
      <c r="H189" s="43">
        <v>715.75</v>
      </c>
      <c r="I189" s="16">
        <f t="shared" si="134"/>
        <v>87321.5</v>
      </c>
      <c r="J189" s="43">
        <v>0</v>
      </c>
      <c r="K189" s="43">
        <v>0</v>
      </c>
      <c r="L189" s="43">
        <v>0.25</v>
      </c>
      <c r="M189" s="43">
        <v>4</v>
      </c>
      <c r="N189" s="43">
        <v>4.25</v>
      </c>
      <c r="O189" s="16">
        <f t="shared" si="132"/>
        <v>4</v>
      </c>
      <c r="P189" s="43">
        <v>2.81</v>
      </c>
      <c r="Q189" s="43">
        <v>0</v>
      </c>
      <c r="R189" s="43">
        <v>99.41</v>
      </c>
      <c r="S189" s="43">
        <v>1.55</v>
      </c>
      <c r="T189" s="16">
        <f t="shared" si="133"/>
        <v>5.5555555555555558E-3</v>
      </c>
      <c r="U189">
        <v>5</v>
      </c>
      <c r="V189">
        <v>0</v>
      </c>
      <c r="W189">
        <v>0</v>
      </c>
      <c r="X189" s="43">
        <v>0</v>
      </c>
      <c r="Y189">
        <v>0</v>
      </c>
      <c r="Z189">
        <v>1</v>
      </c>
      <c r="AA189" s="43">
        <v>0.25</v>
      </c>
      <c r="AB189">
        <v>1</v>
      </c>
    </row>
    <row r="190" spans="1:28" hidden="1" outlineLevel="1" x14ac:dyDescent="0.25">
      <c r="A190" s="13" t="s">
        <v>61</v>
      </c>
      <c r="B190" s="14">
        <v>45051</v>
      </c>
      <c r="C190" s="15">
        <v>54357</v>
      </c>
      <c r="D190" s="13">
        <v>744</v>
      </c>
      <c r="E190" s="13">
        <v>122</v>
      </c>
      <c r="F190" s="43">
        <v>711.67</v>
      </c>
      <c r="G190" s="43">
        <v>32.33</v>
      </c>
      <c r="H190" s="43">
        <v>744</v>
      </c>
      <c r="I190" s="16">
        <f t="shared" si="134"/>
        <v>90768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16">
        <f t="shared" si="132"/>
        <v>0</v>
      </c>
      <c r="P190" s="43">
        <v>95.65</v>
      </c>
      <c r="Q190" s="43">
        <v>0</v>
      </c>
      <c r="R190" s="43">
        <v>100</v>
      </c>
      <c r="S190" s="43">
        <v>59.89</v>
      </c>
      <c r="T190" s="16">
        <f t="shared" si="133"/>
        <v>0</v>
      </c>
      <c r="U190">
        <v>18</v>
      </c>
      <c r="V190">
        <v>0</v>
      </c>
      <c r="W190">
        <v>0</v>
      </c>
      <c r="X190" s="43">
        <v>0</v>
      </c>
      <c r="Y190">
        <v>0</v>
      </c>
      <c r="Z190">
        <v>0</v>
      </c>
      <c r="AA190" s="43">
        <v>0</v>
      </c>
      <c r="AB190">
        <v>0</v>
      </c>
    </row>
    <row r="191" spans="1:28" hidden="1" outlineLevel="1" x14ac:dyDescent="0.25">
      <c r="A191" s="13" t="s">
        <v>61</v>
      </c>
      <c r="B191" s="14">
        <v>45083</v>
      </c>
      <c r="C191" s="15">
        <v>36433.699999999997</v>
      </c>
      <c r="D191" s="13">
        <v>720</v>
      </c>
      <c r="E191" s="13">
        <v>122</v>
      </c>
      <c r="F191" s="43">
        <v>500.18</v>
      </c>
      <c r="G191" s="43">
        <v>219.82</v>
      </c>
      <c r="H191" s="43">
        <v>720</v>
      </c>
      <c r="I191" s="16">
        <f t="shared" si="134"/>
        <v>87840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16">
        <f t="shared" si="132"/>
        <v>0</v>
      </c>
      <c r="P191" s="43">
        <v>69.47</v>
      </c>
      <c r="Q191" s="43">
        <v>0</v>
      </c>
      <c r="R191" s="43">
        <v>100</v>
      </c>
      <c r="S191" s="43">
        <v>41.48</v>
      </c>
      <c r="T191" s="16">
        <f t="shared" si="133"/>
        <v>0</v>
      </c>
      <c r="U191">
        <v>50</v>
      </c>
      <c r="V191">
        <v>0</v>
      </c>
      <c r="W191">
        <v>0</v>
      </c>
      <c r="X191" s="43">
        <v>0</v>
      </c>
      <c r="Y191">
        <v>0</v>
      </c>
      <c r="Z191">
        <v>0</v>
      </c>
      <c r="AA191" s="43">
        <v>0</v>
      </c>
      <c r="AB191">
        <v>0</v>
      </c>
    </row>
    <row r="192" spans="1:28" hidden="1" outlineLevel="1" x14ac:dyDescent="0.25">
      <c r="A192" s="13" t="s">
        <v>61</v>
      </c>
      <c r="B192" s="14">
        <v>45114</v>
      </c>
      <c r="C192" s="15">
        <v>36487</v>
      </c>
      <c r="D192" s="13">
        <v>744</v>
      </c>
      <c r="E192" s="13">
        <v>122</v>
      </c>
      <c r="F192" s="43">
        <v>502.55</v>
      </c>
      <c r="G192" s="43">
        <v>241.45</v>
      </c>
      <c r="H192" s="43">
        <v>744</v>
      </c>
      <c r="I192" s="16">
        <f t="shared" si="134"/>
        <v>90768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16">
        <f t="shared" si="132"/>
        <v>0</v>
      </c>
      <c r="P192" s="43">
        <v>67.55</v>
      </c>
      <c r="Q192" s="43">
        <v>0</v>
      </c>
      <c r="R192" s="43">
        <v>100</v>
      </c>
      <c r="S192" s="43">
        <v>40.200000000000003</v>
      </c>
      <c r="T192" s="16">
        <f t="shared" si="133"/>
        <v>0</v>
      </c>
      <c r="U192">
        <v>65</v>
      </c>
      <c r="V192">
        <v>0</v>
      </c>
      <c r="W192">
        <v>0</v>
      </c>
      <c r="X192" s="43">
        <v>0</v>
      </c>
      <c r="Y192">
        <v>0</v>
      </c>
      <c r="Z192">
        <v>0</v>
      </c>
      <c r="AA192" s="43">
        <v>0</v>
      </c>
      <c r="AB192">
        <v>0</v>
      </c>
    </row>
    <row r="193" spans="1:28" hidden="1" outlineLevel="1" x14ac:dyDescent="0.25">
      <c r="A193" s="13" t="s">
        <v>61</v>
      </c>
      <c r="B193" s="14">
        <v>44781</v>
      </c>
      <c r="C193" s="15">
        <v>53026.400000000001</v>
      </c>
      <c r="D193" s="13">
        <v>744</v>
      </c>
      <c r="E193" s="13">
        <v>122</v>
      </c>
      <c r="F193" s="43">
        <v>681.87</v>
      </c>
      <c r="G193" s="43">
        <v>62.13</v>
      </c>
      <c r="H193" s="43">
        <v>744</v>
      </c>
      <c r="I193" s="16">
        <f t="shared" ref="I187:I197" si="135">E193*H193</f>
        <v>90768</v>
      </c>
      <c r="J193" s="43">
        <v>0</v>
      </c>
      <c r="K193" s="43">
        <v>0</v>
      </c>
      <c r="L193" s="43">
        <v>0</v>
      </c>
      <c r="M193" s="43">
        <v>0</v>
      </c>
      <c r="N193" s="43">
        <v>0</v>
      </c>
      <c r="O193" s="16">
        <f t="shared" ref="O186:O197" si="136">(J193+M193)</f>
        <v>0</v>
      </c>
      <c r="P193" s="43">
        <v>91.65</v>
      </c>
      <c r="Q193" s="43">
        <v>0</v>
      </c>
      <c r="R193" s="43">
        <v>100</v>
      </c>
      <c r="S193" s="43">
        <v>58.42</v>
      </c>
      <c r="T193" s="16">
        <f t="shared" ref="T186:T197" si="137">((J193+M193)/D193)*100%</f>
        <v>0</v>
      </c>
      <c r="U193">
        <v>12</v>
      </c>
      <c r="V193">
        <v>0</v>
      </c>
      <c r="W193">
        <v>0</v>
      </c>
      <c r="X193" s="43">
        <v>0</v>
      </c>
      <c r="Y193">
        <v>0</v>
      </c>
      <c r="Z193">
        <v>0</v>
      </c>
      <c r="AA193" s="43">
        <v>0</v>
      </c>
      <c r="AB193">
        <v>0</v>
      </c>
    </row>
    <row r="194" spans="1:28" hidden="1" outlineLevel="1" x14ac:dyDescent="0.25">
      <c r="A194" s="13" t="s">
        <v>61</v>
      </c>
      <c r="B194" s="14">
        <v>44813</v>
      </c>
      <c r="C194" s="15">
        <v>15488</v>
      </c>
      <c r="D194" s="13">
        <v>720</v>
      </c>
      <c r="E194" s="13">
        <v>122</v>
      </c>
      <c r="F194" s="43">
        <v>221.4</v>
      </c>
      <c r="G194" s="43">
        <v>247.45</v>
      </c>
      <c r="H194" s="43">
        <v>468.85</v>
      </c>
      <c r="I194" s="16">
        <f t="shared" si="135"/>
        <v>57199.700000000004</v>
      </c>
      <c r="J194" s="43">
        <v>0</v>
      </c>
      <c r="K194" s="43">
        <v>250</v>
      </c>
      <c r="L194" s="43">
        <v>1.1499999999999999</v>
      </c>
      <c r="M194" s="43">
        <v>0</v>
      </c>
      <c r="N194" s="43">
        <v>251.15</v>
      </c>
      <c r="O194" s="16">
        <f t="shared" si="136"/>
        <v>0</v>
      </c>
      <c r="P194" s="43">
        <v>30.75</v>
      </c>
      <c r="Q194" s="43">
        <v>0</v>
      </c>
      <c r="R194" s="43">
        <v>65.12</v>
      </c>
      <c r="S194" s="43">
        <v>17.63</v>
      </c>
      <c r="T194" s="16">
        <f t="shared" si="137"/>
        <v>0</v>
      </c>
      <c r="U194">
        <v>10</v>
      </c>
      <c r="V194">
        <v>0</v>
      </c>
      <c r="W194">
        <v>1</v>
      </c>
      <c r="X194" s="43">
        <v>1.1499999999999999</v>
      </c>
      <c r="Y194">
        <v>1</v>
      </c>
      <c r="Z194">
        <v>0</v>
      </c>
      <c r="AA194" s="43">
        <v>0</v>
      </c>
      <c r="AB194">
        <v>0</v>
      </c>
    </row>
    <row r="195" spans="1:28" hidden="1" outlineLevel="1" x14ac:dyDescent="0.25">
      <c r="A195" s="13" t="s">
        <v>61</v>
      </c>
      <c r="B195" s="14">
        <v>44844</v>
      </c>
      <c r="C195" s="15">
        <v>7567.2</v>
      </c>
      <c r="D195" s="13">
        <v>744</v>
      </c>
      <c r="E195" s="13">
        <v>122</v>
      </c>
      <c r="F195" s="43">
        <v>104.78</v>
      </c>
      <c r="G195" s="43">
        <v>639.22</v>
      </c>
      <c r="H195" s="43">
        <v>744</v>
      </c>
      <c r="I195" s="16">
        <f t="shared" si="135"/>
        <v>90768</v>
      </c>
      <c r="J195" s="43">
        <v>0</v>
      </c>
      <c r="K195" s="43">
        <v>0</v>
      </c>
      <c r="L195" s="43">
        <v>0</v>
      </c>
      <c r="M195" s="43">
        <v>0</v>
      </c>
      <c r="N195" s="43">
        <v>0</v>
      </c>
      <c r="O195" s="16">
        <f t="shared" si="136"/>
        <v>0</v>
      </c>
      <c r="P195" s="43">
        <v>14.08</v>
      </c>
      <c r="Q195" s="43">
        <v>0</v>
      </c>
      <c r="R195" s="43">
        <v>100</v>
      </c>
      <c r="S195" s="43">
        <v>8.34</v>
      </c>
      <c r="T195" s="16">
        <f t="shared" si="137"/>
        <v>0</v>
      </c>
      <c r="U195">
        <v>13</v>
      </c>
      <c r="V195">
        <v>0</v>
      </c>
      <c r="W195">
        <v>0</v>
      </c>
      <c r="X195" s="43">
        <v>0</v>
      </c>
      <c r="Y195">
        <v>0</v>
      </c>
      <c r="Z195">
        <v>0</v>
      </c>
      <c r="AA195" s="43">
        <v>0</v>
      </c>
      <c r="AB195">
        <v>0</v>
      </c>
    </row>
    <row r="196" spans="1:28" hidden="1" outlineLevel="1" x14ac:dyDescent="0.25">
      <c r="A196" s="13" t="s">
        <v>61</v>
      </c>
      <c r="B196" s="14">
        <v>44876</v>
      </c>
      <c r="C196" s="15">
        <v>26309.7</v>
      </c>
      <c r="D196" s="13">
        <v>720</v>
      </c>
      <c r="E196" s="13">
        <v>122</v>
      </c>
      <c r="F196" s="43">
        <v>333.32</v>
      </c>
      <c r="G196" s="43">
        <v>376.38</v>
      </c>
      <c r="H196" s="43">
        <v>709.7</v>
      </c>
      <c r="I196" s="16">
        <f t="shared" si="135"/>
        <v>86583.400000000009</v>
      </c>
      <c r="J196" s="43">
        <v>0</v>
      </c>
      <c r="K196" s="43">
        <v>10.3</v>
      </c>
      <c r="L196" s="43">
        <v>0</v>
      </c>
      <c r="M196" s="43">
        <v>0</v>
      </c>
      <c r="N196" s="43">
        <v>10.3</v>
      </c>
      <c r="O196" s="16">
        <f t="shared" si="136"/>
        <v>0</v>
      </c>
      <c r="P196" s="43">
        <v>46.29</v>
      </c>
      <c r="Q196" s="43">
        <v>0</v>
      </c>
      <c r="R196" s="43">
        <v>98.57</v>
      </c>
      <c r="S196" s="43">
        <v>29.95</v>
      </c>
      <c r="T196" s="16">
        <f t="shared" si="137"/>
        <v>0</v>
      </c>
      <c r="U196">
        <v>29</v>
      </c>
      <c r="V196">
        <v>0</v>
      </c>
      <c r="W196">
        <v>1</v>
      </c>
      <c r="X196" s="43">
        <v>0</v>
      </c>
      <c r="Y196">
        <v>0</v>
      </c>
      <c r="Z196">
        <v>0</v>
      </c>
      <c r="AA196" s="43">
        <v>0</v>
      </c>
      <c r="AB196">
        <v>0</v>
      </c>
    </row>
    <row r="197" spans="1:28" hidden="1" outlineLevel="1" x14ac:dyDescent="0.25">
      <c r="A197" s="13" t="s">
        <v>61</v>
      </c>
      <c r="B197" s="14">
        <v>44907</v>
      </c>
      <c r="C197" s="15">
        <v>24839.7</v>
      </c>
      <c r="D197" s="13">
        <v>744</v>
      </c>
      <c r="E197" s="13">
        <v>122</v>
      </c>
      <c r="F197" s="43">
        <v>352.85</v>
      </c>
      <c r="G197" s="43">
        <v>391.15</v>
      </c>
      <c r="H197" s="43">
        <v>744</v>
      </c>
      <c r="I197" s="16">
        <f t="shared" si="135"/>
        <v>90768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16">
        <f t="shared" si="136"/>
        <v>0</v>
      </c>
      <c r="P197" s="43">
        <v>47.43</v>
      </c>
      <c r="Q197" s="43">
        <v>0</v>
      </c>
      <c r="R197" s="43">
        <v>100</v>
      </c>
      <c r="S197" s="43">
        <v>27.37</v>
      </c>
      <c r="T197" s="16">
        <f t="shared" si="137"/>
        <v>0</v>
      </c>
      <c r="U197">
        <v>29</v>
      </c>
      <c r="V197">
        <v>0</v>
      </c>
      <c r="W197">
        <v>0</v>
      </c>
      <c r="X197" s="43">
        <v>0</v>
      </c>
      <c r="Y197">
        <v>0</v>
      </c>
      <c r="Z197">
        <v>0</v>
      </c>
      <c r="AA197" s="43">
        <v>0</v>
      </c>
      <c r="AB197">
        <v>0</v>
      </c>
    </row>
    <row r="198" spans="1:28" s="1" customFormat="1" collapsed="1" x14ac:dyDescent="0.25">
      <c r="A198" s="1" t="s">
        <v>61</v>
      </c>
      <c r="B198" s="4" t="s">
        <v>45</v>
      </c>
      <c r="C198" s="5">
        <f>SUM(C186:C197)</f>
        <v>313776.59999999998</v>
      </c>
      <c r="D198" s="1">
        <f>SUM(D186:D197)</f>
        <v>8760</v>
      </c>
      <c r="E198" s="2">
        <f>AVERAGE(E186:E197)</f>
        <v>122</v>
      </c>
      <c r="F198" s="3">
        <f t="shared" ref="F198:O198" si="138">SUM(F186:F197)</f>
        <v>4203.59</v>
      </c>
      <c r="G198" s="3">
        <f t="shared" si="138"/>
        <v>4290.7099999999991</v>
      </c>
      <c r="H198" s="3">
        <f t="shared" si="138"/>
        <v>8494.2999999999993</v>
      </c>
      <c r="I198" s="3">
        <f>SUM(I186:I197)</f>
        <v>1036304.6</v>
      </c>
      <c r="J198" s="3">
        <f t="shared" si="138"/>
        <v>0</v>
      </c>
      <c r="K198" s="3">
        <f t="shared" si="138"/>
        <v>260.3</v>
      </c>
      <c r="L198" s="3">
        <f t="shared" si="138"/>
        <v>1.4</v>
      </c>
      <c r="M198" s="3">
        <f t="shared" si="138"/>
        <v>4</v>
      </c>
      <c r="N198" s="3">
        <f t="shared" si="138"/>
        <v>265.7</v>
      </c>
      <c r="O198" s="3">
        <f t="shared" si="138"/>
        <v>4</v>
      </c>
      <c r="P198" s="3">
        <f>AVERAGE(P186:P197)</f>
        <v>47.835833333333333</v>
      </c>
      <c r="Q198" s="3">
        <f>AVERAGE(Q186:Q197)</f>
        <v>0</v>
      </c>
      <c r="R198" s="3">
        <f>AVERAGE(R186:R197)</f>
        <v>96.924999999999997</v>
      </c>
      <c r="S198" s="3">
        <f>AVERAGE(S186:S197)</f>
        <v>29.268333333333331</v>
      </c>
      <c r="T198" s="3">
        <f>AVERAGE(T186:T197)</f>
        <v>4.6296296296296298E-4</v>
      </c>
      <c r="U198" s="1">
        <f t="shared" ref="U198:AB198" si="139">SUM(U186:U197)</f>
        <v>334</v>
      </c>
      <c r="V198" s="1">
        <f t="shared" si="139"/>
        <v>0</v>
      </c>
      <c r="W198" s="1">
        <f t="shared" si="139"/>
        <v>2</v>
      </c>
      <c r="X198" s="3">
        <f t="shared" si="139"/>
        <v>1.1499999999999999</v>
      </c>
      <c r="Y198" s="1">
        <f t="shared" si="139"/>
        <v>1</v>
      </c>
      <c r="Z198" s="1">
        <f t="shared" si="139"/>
        <v>1</v>
      </c>
      <c r="AA198" s="3">
        <f t="shared" si="139"/>
        <v>0.25</v>
      </c>
      <c r="AB198" s="1">
        <f t="shared" si="139"/>
        <v>1</v>
      </c>
    </row>
    <row r="199" spans="1:28" hidden="1" outlineLevel="1" x14ac:dyDescent="0.25">
      <c r="A199" s="13" t="s">
        <v>62</v>
      </c>
      <c r="B199" s="14">
        <v>44927</v>
      </c>
      <c r="C199" s="15">
        <v>53363.4</v>
      </c>
      <c r="D199" s="13">
        <v>744</v>
      </c>
      <c r="E199" s="13">
        <v>122</v>
      </c>
      <c r="F199" s="43">
        <v>736.57</v>
      </c>
      <c r="G199" s="43">
        <v>7.43</v>
      </c>
      <c r="H199" s="43">
        <v>744</v>
      </c>
      <c r="I199" s="16">
        <f>E199*H199</f>
        <v>90768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16">
        <f t="shared" ref="O199:O205" si="140">(J199+M199)</f>
        <v>0</v>
      </c>
      <c r="P199" s="43">
        <v>99</v>
      </c>
      <c r="Q199" s="43">
        <v>0</v>
      </c>
      <c r="R199" s="43">
        <v>100</v>
      </c>
      <c r="S199" s="43">
        <v>58.79</v>
      </c>
      <c r="T199" s="16">
        <f>((J199+M199)/D199)*100%</f>
        <v>0</v>
      </c>
      <c r="U199">
        <v>4</v>
      </c>
      <c r="V199">
        <v>0</v>
      </c>
      <c r="W199">
        <v>0</v>
      </c>
      <c r="X199" s="43">
        <v>0</v>
      </c>
      <c r="Y199">
        <v>0</v>
      </c>
      <c r="Z199">
        <v>0</v>
      </c>
      <c r="AA199" s="43">
        <v>0</v>
      </c>
      <c r="AB199">
        <v>0</v>
      </c>
    </row>
    <row r="200" spans="1:28" hidden="1" outlineLevel="1" x14ac:dyDescent="0.25">
      <c r="A200" s="13" t="s">
        <v>62</v>
      </c>
      <c r="B200" s="14">
        <v>44959</v>
      </c>
      <c r="C200" s="15">
        <v>48127.4</v>
      </c>
      <c r="D200" s="13">
        <v>672</v>
      </c>
      <c r="E200" s="13">
        <v>122</v>
      </c>
      <c r="F200" s="43">
        <v>659.67</v>
      </c>
      <c r="G200" s="43">
        <v>12.33</v>
      </c>
      <c r="H200" s="43">
        <v>672</v>
      </c>
      <c r="I200" s="16">
        <f t="shared" ref="I200:I205" si="141">E200*H200</f>
        <v>81984</v>
      </c>
      <c r="J200" s="43">
        <v>0</v>
      </c>
      <c r="K200" s="43">
        <v>0</v>
      </c>
      <c r="L200" s="43">
        <v>0</v>
      </c>
      <c r="M200" s="43">
        <v>0</v>
      </c>
      <c r="N200" s="43">
        <v>0</v>
      </c>
      <c r="O200" s="16">
        <f t="shared" si="140"/>
        <v>0</v>
      </c>
      <c r="P200" s="43">
        <v>98.17</v>
      </c>
      <c r="Q200" s="43">
        <v>0</v>
      </c>
      <c r="R200" s="43">
        <v>100</v>
      </c>
      <c r="S200" s="43">
        <v>58.7</v>
      </c>
      <c r="T200" s="16">
        <f t="shared" ref="T200:T205" si="142">((J200+M200)/D200)*100%</f>
        <v>0</v>
      </c>
      <c r="U200">
        <v>5</v>
      </c>
      <c r="V200">
        <v>0</v>
      </c>
      <c r="W200">
        <v>0</v>
      </c>
      <c r="X200" s="43">
        <v>0</v>
      </c>
      <c r="Y200">
        <v>0</v>
      </c>
      <c r="Z200">
        <v>0</v>
      </c>
      <c r="AA200" s="43">
        <v>0</v>
      </c>
      <c r="AB200">
        <v>0</v>
      </c>
    </row>
    <row r="201" spans="1:28" hidden="1" outlineLevel="1" x14ac:dyDescent="0.25">
      <c r="A201" s="13" t="s">
        <v>62</v>
      </c>
      <c r="B201" s="14">
        <v>44988</v>
      </c>
      <c r="C201" s="49">
        <v>43840.800000000003</v>
      </c>
      <c r="D201">
        <v>744</v>
      </c>
      <c r="E201">
        <v>122</v>
      </c>
      <c r="F201" s="43">
        <v>622.62</v>
      </c>
      <c r="G201" s="43">
        <v>121.38</v>
      </c>
      <c r="H201" s="43">
        <v>744</v>
      </c>
      <c r="I201" s="16">
        <f t="shared" si="141"/>
        <v>90768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16">
        <f t="shared" si="140"/>
        <v>0</v>
      </c>
      <c r="P201" s="43">
        <v>83.69</v>
      </c>
      <c r="Q201" s="43">
        <v>0</v>
      </c>
      <c r="R201" s="43">
        <v>100</v>
      </c>
      <c r="S201" s="43">
        <v>48.3</v>
      </c>
      <c r="T201" s="16">
        <f t="shared" si="142"/>
        <v>0</v>
      </c>
      <c r="U201">
        <v>22</v>
      </c>
      <c r="V201">
        <v>0</v>
      </c>
      <c r="W201">
        <v>0</v>
      </c>
      <c r="X201" s="43">
        <v>0</v>
      </c>
      <c r="Y201">
        <v>0</v>
      </c>
      <c r="Z201">
        <v>0</v>
      </c>
      <c r="AA201" s="43">
        <v>0</v>
      </c>
      <c r="AB201">
        <v>0</v>
      </c>
    </row>
    <row r="202" spans="1:28" hidden="1" outlineLevel="1" x14ac:dyDescent="0.25">
      <c r="A202" s="13" t="s">
        <v>62</v>
      </c>
      <c r="B202" s="14">
        <v>45020</v>
      </c>
      <c r="C202" s="15">
        <v>30035.8</v>
      </c>
      <c r="D202" s="13">
        <v>720</v>
      </c>
      <c r="E202" s="13">
        <v>122</v>
      </c>
      <c r="F202" s="43">
        <v>439.88</v>
      </c>
      <c r="G202" s="43">
        <v>280.12</v>
      </c>
      <c r="H202" s="43">
        <v>720</v>
      </c>
      <c r="I202" s="16">
        <f t="shared" si="141"/>
        <v>87840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16">
        <f t="shared" si="140"/>
        <v>0</v>
      </c>
      <c r="P202" s="43">
        <v>61.09</v>
      </c>
      <c r="Q202" s="43">
        <v>0</v>
      </c>
      <c r="R202" s="43">
        <v>100</v>
      </c>
      <c r="S202" s="43">
        <v>34.19</v>
      </c>
      <c r="T202" s="16">
        <f t="shared" si="142"/>
        <v>0</v>
      </c>
      <c r="U202">
        <v>25</v>
      </c>
      <c r="V202">
        <v>0</v>
      </c>
      <c r="W202">
        <v>0</v>
      </c>
      <c r="X202" s="43">
        <v>0</v>
      </c>
      <c r="Y202">
        <v>0</v>
      </c>
      <c r="Z202">
        <v>0</v>
      </c>
      <c r="AA202" s="43">
        <v>0</v>
      </c>
      <c r="AB202">
        <v>0</v>
      </c>
    </row>
    <row r="203" spans="1:28" hidden="1" outlineLevel="1" x14ac:dyDescent="0.25">
      <c r="A203" s="13" t="s">
        <v>62</v>
      </c>
      <c r="B203" s="14">
        <v>45051</v>
      </c>
      <c r="C203" s="15">
        <v>56007.8</v>
      </c>
      <c r="D203" s="13">
        <v>744</v>
      </c>
      <c r="E203" s="13">
        <v>122</v>
      </c>
      <c r="F203" s="43">
        <v>731.62</v>
      </c>
      <c r="G203" s="43">
        <v>12.38</v>
      </c>
      <c r="H203" s="43">
        <v>744</v>
      </c>
      <c r="I203" s="16">
        <f t="shared" si="141"/>
        <v>90768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16">
        <f t="shared" si="140"/>
        <v>0</v>
      </c>
      <c r="P203" s="43">
        <v>98.34</v>
      </c>
      <c r="Q203" s="43">
        <v>0</v>
      </c>
      <c r="R203" s="43">
        <v>100</v>
      </c>
      <c r="S203" s="43">
        <v>61.7</v>
      </c>
      <c r="T203" s="16">
        <f t="shared" si="142"/>
        <v>0</v>
      </c>
      <c r="U203">
        <v>11</v>
      </c>
      <c r="V203">
        <v>0</v>
      </c>
      <c r="W203">
        <v>0</v>
      </c>
      <c r="X203" s="43">
        <v>0</v>
      </c>
      <c r="Y203">
        <v>0</v>
      </c>
      <c r="Z203">
        <v>0</v>
      </c>
      <c r="AA203" s="43">
        <v>0</v>
      </c>
      <c r="AB203">
        <v>0</v>
      </c>
    </row>
    <row r="204" spans="1:28" hidden="1" outlineLevel="1" x14ac:dyDescent="0.25">
      <c r="A204" s="13" t="s">
        <v>62</v>
      </c>
      <c r="B204" s="14">
        <v>45083</v>
      </c>
      <c r="C204" s="15">
        <v>43494.7</v>
      </c>
      <c r="D204" s="13">
        <v>720</v>
      </c>
      <c r="E204" s="13">
        <v>122</v>
      </c>
      <c r="F204" s="43">
        <v>594.45000000000005</v>
      </c>
      <c r="G204" s="43">
        <v>125.55</v>
      </c>
      <c r="H204" s="43">
        <v>720</v>
      </c>
      <c r="I204" s="16">
        <f t="shared" si="141"/>
        <v>87840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16">
        <f t="shared" si="140"/>
        <v>0</v>
      </c>
      <c r="P204" s="43">
        <v>82.56</v>
      </c>
      <c r="Q204" s="43">
        <v>0</v>
      </c>
      <c r="R204" s="43">
        <v>100</v>
      </c>
      <c r="S204" s="43">
        <v>49.52</v>
      </c>
      <c r="T204" s="16">
        <f t="shared" si="142"/>
        <v>0</v>
      </c>
      <c r="U204">
        <v>52</v>
      </c>
      <c r="V204">
        <v>0</v>
      </c>
      <c r="W204">
        <v>0</v>
      </c>
      <c r="X204" s="43">
        <v>0</v>
      </c>
      <c r="Y204">
        <v>0</v>
      </c>
      <c r="Z204">
        <v>0</v>
      </c>
      <c r="AA204" s="43">
        <v>0</v>
      </c>
      <c r="AB204">
        <v>0</v>
      </c>
    </row>
    <row r="205" spans="1:28" hidden="1" outlineLevel="1" x14ac:dyDescent="0.25">
      <c r="A205" s="13" t="s">
        <v>62</v>
      </c>
      <c r="B205" s="14">
        <v>45114</v>
      </c>
      <c r="C205" s="15">
        <v>44156.9</v>
      </c>
      <c r="D205" s="13">
        <v>744</v>
      </c>
      <c r="E205" s="13">
        <v>122</v>
      </c>
      <c r="F205" s="43">
        <v>605.58000000000004</v>
      </c>
      <c r="G205" s="43">
        <v>138.41999999999999</v>
      </c>
      <c r="H205" s="43">
        <v>744</v>
      </c>
      <c r="I205" s="16">
        <f t="shared" si="141"/>
        <v>90768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16">
        <f t="shared" si="140"/>
        <v>0</v>
      </c>
      <c r="P205" s="43">
        <v>81.400000000000006</v>
      </c>
      <c r="Q205" s="43">
        <v>0</v>
      </c>
      <c r="R205" s="43">
        <v>100</v>
      </c>
      <c r="S205" s="43">
        <v>48.65</v>
      </c>
      <c r="T205" s="16">
        <f t="shared" si="142"/>
        <v>0</v>
      </c>
      <c r="U205">
        <v>54</v>
      </c>
      <c r="V205">
        <v>0</v>
      </c>
      <c r="W205">
        <v>0</v>
      </c>
      <c r="X205" s="43">
        <v>0</v>
      </c>
      <c r="Y205">
        <v>0</v>
      </c>
      <c r="Z205">
        <v>0</v>
      </c>
      <c r="AA205" s="43">
        <v>0</v>
      </c>
      <c r="AB205">
        <v>0</v>
      </c>
    </row>
    <row r="206" spans="1:28" hidden="1" outlineLevel="1" x14ac:dyDescent="0.25">
      <c r="A206" s="13" t="s">
        <v>62</v>
      </c>
      <c r="B206" s="14">
        <v>44781</v>
      </c>
      <c r="C206" s="15">
        <v>52192.1</v>
      </c>
      <c r="D206" s="13">
        <v>744</v>
      </c>
      <c r="E206" s="13">
        <v>122</v>
      </c>
      <c r="F206" s="43">
        <v>671.1</v>
      </c>
      <c r="G206" s="43">
        <v>6.9</v>
      </c>
      <c r="H206" s="43">
        <v>678</v>
      </c>
      <c r="I206" s="16">
        <f t="shared" ref="I200:I210" si="143">E206*H206</f>
        <v>82716</v>
      </c>
      <c r="J206" s="43">
        <v>0</v>
      </c>
      <c r="K206" s="43">
        <v>66</v>
      </c>
      <c r="L206" s="43">
        <v>0</v>
      </c>
      <c r="M206" s="43">
        <v>0</v>
      </c>
      <c r="N206" s="43">
        <v>66</v>
      </c>
      <c r="O206" s="16">
        <f t="shared" ref="O199:O210" si="144">(J206+M206)</f>
        <v>0</v>
      </c>
      <c r="P206" s="43">
        <v>90.2</v>
      </c>
      <c r="Q206" s="43">
        <v>0</v>
      </c>
      <c r="R206" s="43">
        <v>91.13</v>
      </c>
      <c r="S206" s="43">
        <v>57.5</v>
      </c>
      <c r="T206" s="16">
        <f t="shared" ref="T200:T210" si="145">((J206+M206)/D206)*100%</f>
        <v>0</v>
      </c>
      <c r="U206">
        <v>3</v>
      </c>
      <c r="V206">
        <v>0</v>
      </c>
      <c r="W206">
        <v>1</v>
      </c>
      <c r="X206" s="43">
        <v>0</v>
      </c>
      <c r="Y206">
        <v>0</v>
      </c>
      <c r="Z206">
        <v>0</v>
      </c>
      <c r="AA206" s="43">
        <v>0</v>
      </c>
      <c r="AB206">
        <v>0</v>
      </c>
    </row>
    <row r="207" spans="1:28" hidden="1" outlineLevel="1" x14ac:dyDescent="0.25">
      <c r="A207" s="13" t="s">
        <v>62</v>
      </c>
      <c r="B207" s="14">
        <v>44813</v>
      </c>
      <c r="C207" s="15">
        <v>0</v>
      </c>
      <c r="D207" s="13">
        <v>720</v>
      </c>
      <c r="E207" s="13">
        <v>122</v>
      </c>
      <c r="F207" s="43">
        <v>0</v>
      </c>
      <c r="G207" s="43">
        <v>0</v>
      </c>
      <c r="H207" s="43">
        <v>0</v>
      </c>
      <c r="I207" s="16">
        <f t="shared" si="143"/>
        <v>0</v>
      </c>
      <c r="J207" s="43">
        <v>0</v>
      </c>
      <c r="K207" s="43">
        <v>720</v>
      </c>
      <c r="L207" s="43">
        <v>0</v>
      </c>
      <c r="M207" s="43">
        <v>0</v>
      </c>
      <c r="N207" s="43">
        <v>720</v>
      </c>
      <c r="O207" s="16">
        <f t="shared" si="144"/>
        <v>0</v>
      </c>
      <c r="P207" s="43">
        <v>0</v>
      </c>
      <c r="Q207" s="43">
        <v>0</v>
      </c>
      <c r="R207" s="43">
        <v>0</v>
      </c>
      <c r="S207" s="43">
        <v>0</v>
      </c>
      <c r="T207" s="16">
        <f t="shared" si="145"/>
        <v>0</v>
      </c>
      <c r="U207">
        <v>0</v>
      </c>
      <c r="V207">
        <v>0</v>
      </c>
      <c r="W207">
        <v>1</v>
      </c>
      <c r="X207" s="43">
        <v>0</v>
      </c>
      <c r="Y207">
        <v>0</v>
      </c>
      <c r="Z207">
        <v>0</v>
      </c>
      <c r="AA207" s="43">
        <v>0</v>
      </c>
      <c r="AB207">
        <v>0</v>
      </c>
    </row>
    <row r="208" spans="1:28" hidden="1" outlineLevel="1" x14ac:dyDescent="0.25">
      <c r="A208" s="13" t="s">
        <v>62</v>
      </c>
      <c r="B208" s="14">
        <v>44844</v>
      </c>
      <c r="C208" s="15">
        <v>0</v>
      </c>
      <c r="D208" s="13">
        <v>744</v>
      </c>
      <c r="E208" s="13">
        <v>122</v>
      </c>
      <c r="F208" s="43">
        <v>0</v>
      </c>
      <c r="G208" s="43">
        <v>0</v>
      </c>
      <c r="H208" s="43">
        <v>0</v>
      </c>
      <c r="I208" s="16">
        <f t="shared" si="143"/>
        <v>0</v>
      </c>
      <c r="J208" s="43">
        <v>0</v>
      </c>
      <c r="K208" s="43">
        <v>744</v>
      </c>
      <c r="L208" s="43">
        <v>0</v>
      </c>
      <c r="M208" s="43">
        <v>0</v>
      </c>
      <c r="N208" s="43">
        <v>744</v>
      </c>
      <c r="O208" s="16">
        <f t="shared" si="144"/>
        <v>0</v>
      </c>
      <c r="P208" s="43">
        <v>0</v>
      </c>
      <c r="Q208" s="43">
        <v>0</v>
      </c>
      <c r="R208" s="43">
        <v>0</v>
      </c>
      <c r="S208" s="43">
        <v>0</v>
      </c>
      <c r="T208" s="16">
        <f t="shared" si="145"/>
        <v>0</v>
      </c>
      <c r="U208">
        <v>0</v>
      </c>
      <c r="V208">
        <v>0</v>
      </c>
      <c r="W208">
        <v>1</v>
      </c>
      <c r="X208" s="43">
        <v>0</v>
      </c>
      <c r="Y208">
        <v>0</v>
      </c>
      <c r="Z208">
        <v>0</v>
      </c>
      <c r="AA208" s="43">
        <v>0</v>
      </c>
      <c r="AB208">
        <v>0</v>
      </c>
    </row>
    <row r="209" spans="1:28" hidden="1" outlineLevel="1" x14ac:dyDescent="0.25">
      <c r="A209" s="13" t="s">
        <v>62</v>
      </c>
      <c r="B209" s="14">
        <v>44876</v>
      </c>
      <c r="C209" s="15">
        <v>16231.8</v>
      </c>
      <c r="D209" s="13">
        <v>720</v>
      </c>
      <c r="E209" s="13">
        <v>122</v>
      </c>
      <c r="F209">
        <v>223.91</v>
      </c>
      <c r="G209">
        <v>0.02</v>
      </c>
      <c r="H209">
        <v>223.93</v>
      </c>
      <c r="I209" s="16">
        <f t="shared" si="143"/>
        <v>27319.46</v>
      </c>
      <c r="J209" s="43">
        <v>0</v>
      </c>
      <c r="K209">
        <v>496.07</v>
      </c>
      <c r="L209" s="43">
        <v>0</v>
      </c>
      <c r="M209" s="43">
        <v>0</v>
      </c>
      <c r="N209">
        <v>496.07</v>
      </c>
      <c r="O209" s="16">
        <f t="shared" si="144"/>
        <v>0</v>
      </c>
      <c r="P209" s="43">
        <v>31.1</v>
      </c>
      <c r="Q209" s="43">
        <v>0</v>
      </c>
      <c r="R209" s="43">
        <v>31.1</v>
      </c>
      <c r="S209" s="43">
        <v>18.48</v>
      </c>
      <c r="T209" s="16">
        <f t="shared" si="145"/>
        <v>0</v>
      </c>
      <c r="U209">
        <v>1</v>
      </c>
      <c r="V209">
        <v>0</v>
      </c>
      <c r="W209">
        <v>1</v>
      </c>
      <c r="X209" s="43">
        <v>0</v>
      </c>
      <c r="Y209">
        <v>0</v>
      </c>
      <c r="Z209">
        <v>0</v>
      </c>
      <c r="AA209" s="43">
        <v>0</v>
      </c>
      <c r="AB209">
        <v>0</v>
      </c>
    </row>
    <row r="210" spans="1:28" hidden="1" outlineLevel="1" x14ac:dyDescent="0.25">
      <c r="A210" s="13" t="s">
        <v>62</v>
      </c>
      <c r="B210" s="14">
        <v>44907</v>
      </c>
      <c r="C210" s="15">
        <v>50834.1</v>
      </c>
      <c r="D210" s="13">
        <v>744</v>
      </c>
      <c r="E210" s="13">
        <v>122</v>
      </c>
      <c r="F210" s="43">
        <v>725.99</v>
      </c>
      <c r="G210" s="43">
        <v>12.08</v>
      </c>
      <c r="H210" s="43">
        <v>738.07</v>
      </c>
      <c r="I210" s="16">
        <f t="shared" si="143"/>
        <v>90044.540000000008</v>
      </c>
      <c r="J210" s="43">
        <v>0</v>
      </c>
      <c r="K210" s="43">
        <v>0</v>
      </c>
      <c r="L210" s="43">
        <v>0</v>
      </c>
      <c r="M210" s="43">
        <v>5.93</v>
      </c>
      <c r="N210" s="43">
        <v>5.93</v>
      </c>
      <c r="O210" s="16">
        <f t="shared" si="144"/>
        <v>5.93</v>
      </c>
      <c r="P210" s="43">
        <v>97.58</v>
      </c>
      <c r="Q210" s="43">
        <v>0</v>
      </c>
      <c r="R210" s="43">
        <v>99.2</v>
      </c>
      <c r="S210" s="43">
        <v>56</v>
      </c>
      <c r="T210" s="16">
        <f t="shared" si="145"/>
        <v>7.9704301075268821E-3</v>
      </c>
      <c r="U210">
        <v>9</v>
      </c>
      <c r="V210">
        <v>0</v>
      </c>
      <c r="W210">
        <v>0</v>
      </c>
      <c r="X210" s="43">
        <v>0</v>
      </c>
      <c r="Y210">
        <v>0</v>
      </c>
      <c r="Z210">
        <v>1</v>
      </c>
      <c r="AA210" s="43">
        <v>0</v>
      </c>
      <c r="AB210">
        <v>0</v>
      </c>
    </row>
    <row r="211" spans="1:28" s="1" customFormat="1" collapsed="1" x14ac:dyDescent="0.25">
      <c r="A211" s="1" t="s">
        <v>62</v>
      </c>
      <c r="B211" s="4" t="s">
        <v>45</v>
      </c>
      <c r="C211" s="5">
        <f>SUM(C199:C210)</f>
        <v>438284.79999999999</v>
      </c>
      <c r="D211" s="1">
        <f>SUM(D199:D210)</f>
        <v>8760</v>
      </c>
      <c r="E211" s="2">
        <f>AVERAGE(E199:E210)</f>
        <v>122</v>
      </c>
      <c r="F211" s="3">
        <f t="shared" ref="F211:O211" si="146">SUM(F199:F210)</f>
        <v>6011.39</v>
      </c>
      <c r="G211" s="3">
        <f t="shared" si="146"/>
        <v>716.6099999999999</v>
      </c>
      <c r="H211" s="3">
        <f t="shared" si="146"/>
        <v>6728</v>
      </c>
      <c r="I211" s="3">
        <f>SUM(I199:I210)</f>
        <v>820816</v>
      </c>
      <c r="J211" s="3">
        <f t="shared" si="146"/>
        <v>0</v>
      </c>
      <c r="K211" s="3">
        <f t="shared" si="146"/>
        <v>2026.07</v>
      </c>
      <c r="L211" s="3">
        <f t="shared" si="146"/>
        <v>0</v>
      </c>
      <c r="M211" s="3">
        <f t="shared" si="146"/>
        <v>5.93</v>
      </c>
      <c r="N211" s="3">
        <f t="shared" si="146"/>
        <v>2032</v>
      </c>
      <c r="O211" s="3">
        <f t="shared" si="146"/>
        <v>5.93</v>
      </c>
      <c r="P211" s="3">
        <f>AVERAGE(P199:P210)</f>
        <v>68.59416666666668</v>
      </c>
      <c r="Q211" s="3">
        <f>AVERAGE(Q199:Q210)</f>
        <v>0</v>
      </c>
      <c r="R211" s="3">
        <f>AVERAGE(R199:R210)</f>
        <v>76.785833333333343</v>
      </c>
      <c r="S211" s="3">
        <f>AVERAGE(S199:S210)</f>
        <v>40.985833333333332</v>
      </c>
      <c r="T211" s="3">
        <f>AVERAGE(T199:T210)</f>
        <v>6.6420250896057347E-4</v>
      </c>
      <c r="U211" s="1">
        <f t="shared" ref="U211:AB211" si="147">SUM(U199:U210)</f>
        <v>186</v>
      </c>
      <c r="V211" s="1">
        <f t="shared" si="147"/>
        <v>0</v>
      </c>
      <c r="W211" s="1">
        <f t="shared" si="147"/>
        <v>4</v>
      </c>
      <c r="X211" s="3">
        <f t="shared" si="147"/>
        <v>0</v>
      </c>
      <c r="Y211" s="1">
        <f t="shared" si="147"/>
        <v>0</v>
      </c>
      <c r="Z211" s="1">
        <f t="shared" si="147"/>
        <v>1</v>
      </c>
      <c r="AA211" s="3">
        <f t="shared" si="147"/>
        <v>0</v>
      </c>
      <c r="AB211" s="1">
        <f t="shared" si="147"/>
        <v>0</v>
      </c>
    </row>
    <row r="212" spans="1:28" hidden="1" outlineLevel="1" x14ac:dyDescent="0.25">
      <c r="A212" s="13" t="s">
        <v>63</v>
      </c>
      <c r="B212" s="14">
        <v>44927</v>
      </c>
      <c r="C212" s="15">
        <v>44112.4</v>
      </c>
      <c r="D212" s="13">
        <v>744</v>
      </c>
      <c r="E212" s="13">
        <v>122</v>
      </c>
      <c r="F212" s="43">
        <v>599.33000000000004</v>
      </c>
      <c r="G212" s="43">
        <v>144.66999999999999</v>
      </c>
      <c r="H212" s="43">
        <v>744</v>
      </c>
      <c r="I212" s="16">
        <f>E212*H212</f>
        <v>90768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16">
        <f t="shared" ref="O212:O218" si="148">(J212+M212)</f>
        <v>0</v>
      </c>
      <c r="P212" s="43">
        <v>80.56</v>
      </c>
      <c r="Q212" s="43">
        <v>0</v>
      </c>
      <c r="R212" s="43">
        <v>100</v>
      </c>
      <c r="S212" s="43">
        <v>48.6</v>
      </c>
      <c r="T212" s="16">
        <f t="shared" ref="T212:T218" si="149">((J212+M212)/D212)*100%</f>
        <v>0</v>
      </c>
      <c r="U212">
        <v>32</v>
      </c>
      <c r="V212">
        <v>0</v>
      </c>
      <c r="W212">
        <v>0</v>
      </c>
      <c r="X212" s="43">
        <v>0</v>
      </c>
      <c r="Y212">
        <v>0</v>
      </c>
      <c r="Z212">
        <v>0</v>
      </c>
      <c r="AA212" s="43">
        <v>0</v>
      </c>
      <c r="AB212">
        <v>0</v>
      </c>
    </row>
    <row r="213" spans="1:28" hidden="1" outlineLevel="1" x14ac:dyDescent="0.25">
      <c r="A213" s="13" t="s">
        <v>63</v>
      </c>
      <c r="B213" s="14">
        <v>44959</v>
      </c>
      <c r="C213" s="15">
        <v>40407.199999999997</v>
      </c>
      <c r="D213" s="13">
        <v>672</v>
      </c>
      <c r="E213" s="13">
        <v>122</v>
      </c>
      <c r="F213" s="43">
        <v>544.85</v>
      </c>
      <c r="G213" s="43">
        <v>127.15</v>
      </c>
      <c r="H213" s="43">
        <v>672</v>
      </c>
      <c r="I213" s="16">
        <f t="shared" ref="I213:I218" si="150">E213*H213</f>
        <v>81984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16">
        <f t="shared" si="148"/>
        <v>0</v>
      </c>
      <c r="P213" s="43">
        <v>81.08</v>
      </c>
      <c r="Q213" s="43">
        <v>0</v>
      </c>
      <c r="R213" s="43">
        <v>100</v>
      </c>
      <c r="S213" s="43">
        <v>49.29</v>
      </c>
      <c r="T213" s="16">
        <f t="shared" si="149"/>
        <v>0</v>
      </c>
      <c r="U213">
        <v>34</v>
      </c>
      <c r="V213">
        <v>0</v>
      </c>
      <c r="W213">
        <v>0</v>
      </c>
      <c r="X213" s="43">
        <v>0</v>
      </c>
      <c r="Y213">
        <v>0</v>
      </c>
      <c r="Z213">
        <v>0</v>
      </c>
      <c r="AA213" s="43">
        <v>0</v>
      </c>
      <c r="AB213">
        <v>0</v>
      </c>
    </row>
    <row r="214" spans="1:28" hidden="1" outlineLevel="1" x14ac:dyDescent="0.25">
      <c r="A214" s="13" t="s">
        <v>63</v>
      </c>
      <c r="B214" s="14">
        <v>44988</v>
      </c>
      <c r="C214" s="49">
        <v>23772.6</v>
      </c>
      <c r="D214">
        <v>744</v>
      </c>
      <c r="E214">
        <v>122</v>
      </c>
      <c r="F214" s="43">
        <v>325.85000000000002</v>
      </c>
      <c r="G214" s="43">
        <v>408.27</v>
      </c>
      <c r="H214" s="43">
        <v>734.12</v>
      </c>
      <c r="I214" s="16">
        <f t="shared" si="150"/>
        <v>89562.64</v>
      </c>
      <c r="J214" s="43">
        <v>0</v>
      </c>
      <c r="K214" s="43">
        <v>0</v>
      </c>
      <c r="L214" s="43">
        <v>0</v>
      </c>
      <c r="M214" s="43">
        <v>9.8800000000000008</v>
      </c>
      <c r="N214" s="43">
        <v>9.8800000000000008</v>
      </c>
      <c r="O214" s="16">
        <f t="shared" si="148"/>
        <v>9.8800000000000008</v>
      </c>
      <c r="P214" s="43">
        <v>43.8</v>
      </c>
      <c r="Q214" s="43">
        <v>0</v>
      </c>
      <c r="R214" s="43">
        <v>98.67</v>
      </c>
      <c r="S214" s="43">
        <v>26.19</v>
      </c>
      <c r="T214" s="16">
        <f t="shared" si="149"/>
        <v>1.3279569892473119E-2</v>
      </c>
      <c r="U214">
        <v>54</v>
      </c>
      <c r="V214">
        <v>0</v>
      </c>
      <c r="W214">
        <v>0</v>
      </c>
      <c r="X214" s="43">
        <v>0</v>
      </c>
      <c r="Y214">
        <v>0</v>
      </c>
      <c r="Z214">
        <v>1</v>
      </c>
      <c r="AA214" s="43">
        <v>0</v>
      </c>
      <c r="AB214">
        <v>0</v>
      </c>
    </row>
    <row r="215" spans="1:28" hidden="1" outlineLevel="1" x14ac:dyDescent="0.25">
      <c r="A215" s="13" t="s">
        <v>63</v>
      </c>
      <c r="B215" s="14">
        <v>45020</v>
      </c>
      <c r="C215" s="15">
        <v>18111.900000000001</v>
      </c>
      <c r="D215" s="13">
        <v>720</v>
      </c>
      <c r="E215" s="13">
        <v>122</v>
      </c>
      <c r="F215" s="43">
        <v>253.5</v>
      </c>
      <c r="G215" s="43">
        <v>466.5</v>
      </c>
      <c r="H215" s="43">
        <v>720</v>
      </c>
      <c r="I215" s="16">
        <f t="shared" si="150"/>
        <v>87840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16">
        <f t="shared" si="148"/>
        <v>0</v>
      </c>
      <c r="P215" s="43">
        <v>35.21</v>
      </c>
      <c r="Q215" s="43">
        <v>0</v>
      </c>
      <c r="R215" s="43">
        <v>100</v>
      </c>
      <c r="S215" s="43">
        <v>20.62</v>
      </c>
      <c r="T215" s="16">
        <f t="shared" si="149"/>
        <v>0</v>
      </c>
      <c r="U215">
        <v>58</v>
      </c>
      <c r="V215">
        <v>0</v>
      </c>
      <c r="W215">
        <v>0</v>
      </c>
      <c r="X215" s="43">
        <v>0</v>
      </c>
      <c r="Y215">
        <v>0</v>
      </c>
      <c r="Z215">
        <v>0</v>
      </c>
      <c r="AA215" s="43">
        <v>0</v>
      </c>
      <c r="AB215">
        <v>0</v>
      </c>
    </row>
    <row r="216" spans="1:28" hidden="1" outlineLevel="1" x14ac:dyDescent="0.25">
      <c r="A216" s="13" t="s">
        <v>63</v>
      </c>
      <c r="B216" s="14">
        <v>45051</v>
      </c>
      <c r="C216" s="15">
        <v>56910.5</v>
      </c>
      <c r="D216" s="13">
        <v>744</v>
      </c>
      <c r="E216" s="13">
        <v>122</v>
      </c>
      <c r="F216" s="43">
        <v>737.78</v>
      </c>
      <c r="G216" s="43">
        <v>6.22</v>
      </c>
      <c r="H216" s="43">
        <v>744</v>
      </c>
      <c r="I216" s="16">
        <f t="shared" si="150"/>
        <v>90768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16">
        <f t="shared" si="148"/>
        <v>0</v>
      </c>
      <c r="P216" s="43">
        <v>99.16</v>
      </c>
      <c r="Q216" s="43">
        <v>0</v>
      </c>
      <c r="R216" s="43">
        <v>100</v>
      </c>
      <c r="S216" s="43">
        <v>62.7</v>
      </c>
      <c r="T216" s="16">
        <f t="shared" si="149"/>
        <v>0</v>
      </c>
      <c r="U216">
        <v>7</v>
      </c>
      <c r="V216">
        <v>0</v>
      </c>
      <c r="W216">
        <v>0</v>
      </c>
      <c r="X216" s="43">
        <v>0</v>
      </c>
      <c r="Y216">
        <v>0</v>
      </c>
      <c r="Z216">
        <v>0</v>
      </c>
      <c r="AA216" s="43">
        <v>0</v>
      </c>
      <c r="AB216">
        <v>0</v>
      </c>
    </row>
    <row r="217" spans="1:28" hidden="1" outlineLevel="1" x14ac:dyDescent="0.25">
      <c r="A217" s="13" t="s">
        <v>63</v>
      </c>
      <c r="B217" s="14">
        <v>45083</v>
      </c>
      <c r="C217" s="15">
        <v>49794.6</v>
      </c>
      <c r="D217" s="13">
        <v>720</v>
      </c>
      <c r="E217" s="13">
        <v>122</v>
      </c>
      <c r="F217" s="43">
        <v>670.35</v>
      </c>
      <c r="G217" s="43">
        <v>49.65</v>
      </c>
      <c r="H217" s="43">
        <v>720</v>
      </c>
      <c r="I217" s="16">
        <f t="shared" si="150"/>
        <v>87840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16">
        <f t="shared" si="148"/>
        <v>0</v>
      </c>
      <c r="P217" s="43">
        <v>93.1</v>
      </c>
      <c r="Q217" s="43">
        <v>0</v>
      </c>
      <c r="R217" s="43">
        <v>100</v>
      </c>
      <c r="S217" s="43">
        <v>56.69</v>
      </c>
      <c r="T217" s="16">
        <f t="shared" si="149"/>
        <v>0</v>
      </c>
      <c r="U217">
        <v>38</v>
      </c>
      <c r="V217">
        <v>0</v>
      </c>
      <c r="W217">
        <v>0</v>
      </c>
      <c r="X217" s="43">
        <v>0</v>
      </c>
      <c r="Y217">
        <v>0</v>
      </c>
      <c r="Z217">
        <v>0</v>
      </c>
      <c r="AA217" s="43">
        <v>0</v>
      </c>
      <c r="AB217">
        <v>0</v>
      </c>
    </row>
    <row r="218" spans="1:28" hidden="1" outlineLevel="1" x14ac:dyDescent="0.25">
      <c r="A218" s="13" t="s">
        <v>63</v>
      </c>
      <c r="B218" s="14">
        <v>45114</v>
      </c>
      <c r="C218" s="15">
        <v>50713.8</v>
      </c>
      <c r="D218" s="13">
        <v>744</v>
      </c>
      <c r="E218" s="13">
        <v>122</v>
      </c>
      <c r="F218" s="43">
        <v>684.98</v>
      </c>
      <c r="G218" s="43">
        <v>59.02</v>
      </c>
      <c r="H218" s="43">
        <v>744</v>
      </c>
      <c r="I218" s="16">
        <f t="shared" si="150"/>
        <v>90768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16">
        <f t="shared" si="148"/>
        <v>0</v>
      </c>
      <c r="P218" s="43">
        <v>92.07</v>
      </c>
      <c r="Q218" s="43">
        <v>0</v>
      </c>
      <c r="R218" s="43">
        <v>100</v>
      </c>
      <c r="S218" s="43">
        <v>55.87</v>
      </c>
      <c r="T218" s="16">
        <f t="shared" si="149"/>
        <v>0</v>
      </c>
      <c r="U218">
        <v>38</v>
      </c>
      <c r="V218">
        <v>0</v>
      </c>
      <c r="W218">
        <v>0</v>
      </c>
      <c r="X218" s="43">
        <v>0</v>
      </c>
      <c r="Y218">
        <v>0</v>
      </c>
      <c r="Z218">
        <v>0</v>
      </c>
      <c r="AA218" s="43">
        <v>0</v>
      </c>
      <c r="AB218">
        <v>0</v>
      </c>
    </row>
    <row r="219" spans="1:28" hidden="1" outlineLevel="1" x14ac:dyDescent="0.25">
      <c r="A219" s="13" t="s">
        <v>63</v>
      </c>
      <c r="B219" s="14">
        <v>44781</v>
      </c>
      <c r="C219" s="15">
        <v>57251</v>
      </c>
      <c r="D219" s="13">
        <v>744</v>
      </c>
      <c r="E219" s="13">
        <v>122</v>
      </c>
      <c r="F219" s="43">
        <v>730.97</v>
      </c>
      <c r="G219" s="43">
        <v>13.03</v>
      </c>
      <c r="H219" s="43">
        <v>744</v>
      </c>
      <c r="I219" s="16">
        <f t="shared" ref="I213:I223" si="151">E219*H219</f>
        <v>90768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16">
        <f t="shared" ref="O212:O223" si="152">(J219+M219)</f>
        <v>0</v>
      </c>
      <c r="P219" s="43">
        <v>98.25</v>
      </c>
      <c r="Q219" s="43">
        <v>0</v>
      </c>
      <c r="R219" s="43">
        <v>100</v>
      </c>
      <c r="S219" s="43">
        <v>63.07</v>
      </c>
      <c r="T219" s="16">
        <f t="shared" ref="T212:T236" si="153">((J219+M219)/D219)*100%</f>
        <v>0</v>
      </c>
      <c r="U219">
        <v>3</v>
      </c>
      <c r="V219">
        <v>0</v>
      </c>
      <c r="W219">
        <v>0</v>
      </c>
      <c r="X219" s="43">
        <v>0</v>
      </c>
      <c r="Y219">
        <v>0</v>
      </c>
      <c r="Z219">
        <v>0</v>
      </c>
      <c r="AA219" s="43">
        <v>0</v>
      </c>
      <c r="AB219">
        <v>0</v>
      </c>
    </row>
    <row r="220" spans="1:28" hidden="1" outlineLevel="1" x14ac:dyDescent="0.25">
      <c r="A220" s="13" t="s">
        <v>63</v>
      </c>
      <c r="B220" s="14">
        <v>44813</v>
      </c>
      <c r="C220" s="15">
        <v>42548.3</v>
      </c>
      <c r="D220" s="13">
        <v>720</v>
      </c>
      <c r="E220" s="13">
        <v>122</v>
      </c>
      <c r="F220" s="43">
        <v>599.78</v>
      </c>
      <c r="G220" s="43">
        <v>120.22</v>
      </c>
      <c r="H220" s="43">
        <v>720</v>
      </c>
      <c r="I220" s="16">
        <f t="shared" si="151"/>
        <v>87840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16">
        <f t="shared" si="152"/>
        <v>0</v>
      </c>
      <c r="P220" s="43">
        <v>83.3</v>
      </c>
      <c r="Q220" s="43">
        <v>0</v>
      </c>
      <c r="R220" s="43">
        <v>100</v>
      </c>
      <c r="S220" s="43">
        <v>48.44</v>
      </c>
      <c r="T220" s="16">
        <f t="shared" si="153"/>
        <v>0</v>
      </c>
      <c r="U220">
        <v>14</v>
      </c>
      <c r="V220">
        <v>0</v>
      </c>
      <c r="W220">
        <v>0</v>
      </c>
      <c r="X220" s="43">
        <v>0</v>
      </c>
      <c r="Y220">
        <v>0</v>
      </c>
      <c r="Z220">
        <v>0</v>
      </c>
      <c r="AA220" s="43">
        <v>0</v>
      </c>
      <c r="AB220">
        <v>0</v>
      </c>
    </row>
    <row r="221" spans="1:28" hidden="1" outlineLevel="1" x14ac:dyDescent="0.25">
      <c r="A221" s="13" t="s">
        <v>63</v>
      </c>
      <c r="B221" s="14">
        <v>44844</v>
      </c>
      <c r="C221" s="15">
        <v>37768.400000000001</v>
      </c>
      <c r="D221" s="13">
        <v>744</v>
      </c>
      <c r="E221" s="13">
        <v>122</v>
      </c>
      <c r="F221" s="43">
        <v>535.99</v>
      </c>
      <c r="G221" s="43">
        <v>174.68</v>
      </c>
      <c r="H221" s="43">
        <v>710.67</v>
      </c>
      <c r="I221" s="16">
        <f t="shared" si="151"/>
        <v>86701.739999999991</v>
      </c>
      <c r="J221" s="43">
        <v>0</v>
      </c>
      <c r="K221" s="43">
        <v>33.33</v>
      </c>
      <c r="L221" s="43">
        <v>0</v>
      </c>
      <c r="M221" s="43">
        <v>0</v>
      </c>
      <c r="N221" s="43">
        <v>33.33</v>
      </c>
      <c r="O221" s="16">
        <f t="shared" si="152"/>
        <v>0</v>
      </c>
      <c r="P221" s="43">
        <v>72.040000000000006</v>
      </c>
      <c r="Q221" s="43">
        <v>0</v>
      </c>
      <c r="R221" s="43">
        <v>95.52</v>
      </c>
      <c r="S221" s="43">
        <v>41.61</v>
      </c>
      <c r="T221" s="16">
        <f t="shared" si="153"/>
        <v>0</v>
      </c>
      <c r="U221">
        <v>28</v>
      </c>
      <c r="V221">
        <v>0</v>
      </c>
      <c r="W221">
        <v>1</v>
      </c>
      <c r="X221" s="43">
        <v>0</v>
      </c>
      <c r="Y221">
        <v>0</v>
      </c>
      <c r="Z221">
        <v>0</v>
      </c>
      <c r="AA221" s="43">
        <v>0</v>
      </c>
      <c r="AB221">
        <v>0</v>
      </c>
    </row>
    <row r="222" spans="1:28" hidden="1" outlineLevel="1" x14ac:dyDescent="0.25">
      <c r="A222" s="13" t="s">
        <v>63</v>
      </c>
      <c r="B222" s="14">
        <v>44876</v>
      </c>
      <c r="C222" s="15">
        <v>46806.400000000001</v>
      </c>
      <c r="D222" s="13">
        <v>720</v>
      </c>
      <c r="E222" s="13">
        <v>122</v>
      </c>
      <c r="F222" s="43">
        <v>619.83000000000004</v>
      </c>
      <c r="G222" s="43">
        <v>89.87</v>
      </c>
      <c r="H222" s="43">
        <v>709.7</v>
      </c>
      <c r="I222" s="16">
        <f t="shared" si="151"/>
        <v>86583.400000000009</v>
      </c>
      <c r="J222" s="43">
        <v>0</v>
      </c>
      <c r="K222" s="43">
        <v>10.3</v>
      </c>
      <c r="L222" s="43">
        <v>0</v>
      </c>
      <c r="M222" s="43">
        <v>0</v>
      </c>
      <c r="N222" s="43">
        <v>10.3</v>
      </c>
      <c r="O222" s="16">
        <f t="shared" si="152"/>
        <v>0</v>
      </c>
      <c r="P222" s="43">
        <v>86.09</v>
      </c>
      <c r="Q222" s="43">
        <v>0</v>
      </c>
      <c r="R222" s="43">
        <v>98.57</v>
      </c>
      <c r="S222" s="43">
        <v>53.29</v>
      </c>
      <c r="T222" s="16">
        <f t="shared" si="153"/>
        <v>0</v>
      </c>
      <c r="U222">
        <v>16</v>
      </c>
      <c r="V222">
        <v>0</v>
      </c>
      <c r="W222">
        <v>1</v>
      </c>
      <c r="X222" s="43">
        <v>0</v>
      </c>
      <c r="Y222">
        <v>0</v>
      </c>
      <c r="Z222">
        <v>0</v>
      </c>
      <c r="AA222" s="43">
        <v>0</v>
      </c>
      <c r="AB222">
        <v>0</v>
      </c>
    </row>
    <row r="223" spans="1:28" hidden="1" outlineLevel="1" x14ac:dyDescent="0.25">
      <c r="A223" s="13" t="s">
        <v>63</v>
      </c>
      <c r="B223" s="14">
        <v>44907</v>
      </c>
      <c r="C223" s="15">
        <v>42442</v>
      </c>
      <c r="D223" s="13">
        <v>744</v>
      </c>
      <c r="E223" s="13">
        <v>122</v>
      </c>
      <c r="F223" s="43">
        <v>600.58000000000004</v>
      </c>
      <c r="G223" s="43">
        <v>143.41999999999999</v>
      </c>
      <c r="H223" s="43">
        <v>744</v>
      </c>
      <c r="I223" s="16">
        <f t="shared" si="151"/>
        <v>90768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16">
        <f t="shared" si="152"/>
        <v>0</v>
      </c>
      <c r="P223" s="43">
        <v>80.72</v>
      </c>
      <c r="Q223" s="43">
        <v>0</v>
      </c>
      <c r="R223" s="43">
        <v>100</v>
      </c>
      <c r="S223" s="43">
        <v>46.76</v>
      </c>
      <c r="T223" s="16">
        <f t="shared" si="153"/>
        <v>0</v>
      </c>
      <c r="U223">
        <v>22</v>
      </c>
      <c r="V223">
        <v>0</v>
      </c>
      <c r="W223">
        <v>0</v>
      </c>
      <c r="X223" s="43">
        <v>0</v>
      </c>
      <c r="Y223">
        <v>0</v>
      </c>
      <c r="Z223">
        <v>0</v>
      </c>
      <c r="AA223" s="43">
        <v>0</v>
      </c>
      <c r="AB223">
        <v>0</v>
      </c>
    </row>
    <row r="224" spans="1:28" s="1" customFormat="1" collapsed="1" x14ac:dyDescent="0.25">
      <c r="A224" s="1" t="s">
        <v>63</v>
      </c>
      <c r="B224" s="4" t="s">
        <v>45</v>
      </c>
      <c r="C224" s="5">
        <f>SUM(C212:C223)</f>
        <v>510639.10000000003</v>
      </c>
      <c r="D224" s="1">
        <f>SUM(D212:D223)</f>
        <v>8760</v>
      </c>
      <c r="E224" s="2">
        <f>AVERAGE(E212:E223)</f>
        <v>122</v>
      </c>
      <c r="F224" s="3">
        <f t="shared" ref="F224:O224" si="154">SUM(F212:F223)</f>
        <v>6903.79</v>
      </c>
      <c r="G224" s="3">
        <f t="shared" si="154"/>
        <v>1802.7000000000003</v>
      </c>
      <c r="H224" s="3">
        <f t="shared" si="154"/>
        <v>8706.49</v>
      </c>
      <c r="I224" s="3">
        <f>SUM(I212:I223)</f>
        <v>1062191.78</v>
      </c>
      <c r="J224" s="3">
        <f t="shared" si="154"/>
        <v>0</v>
      </c>
      <c r="K224" s="3">
        <f t="shared" si="154"/>
        <v>43.629999999999995</v>
      </c>
      <c r="L224" s="3">
        <f t="shared" si="154"/>
        <v>0</v>
      </c>
      <c r="M224" s="3">
        <f t="shared" si="154"/>
        <v>9.8800000000000008</v>
      </c>
      <c r="N224" s="3">
        <f t="shared" si="154"/>
        <v>53.510000000000005</v>
      </c>
      <c r="O224" s="3">
        <f t="shared" si="154"/>
        <v>9.8800000000000008</v>
      </c>
      <c r="P224" s="3">
        <f>AVERAGE(P212:P223)</f>
        <v>78.781666666666666</v>
      </c>
      <c r="Q224" s="3">
        <f>AVERAGE(Q212:Q223)</f>
        <v>0</v>
      </c>
      <c r="R224" s="3">
        <f>AVERAGE(R212:R223)</f>
        <v>99.396666666666661</v>
      </c>
      <c r="S224" s="3">
        <f>AVERAGE(S212:S223)</f>
        <v>47.760833333333331</v>
      </c>
      <c r="T224" s="3">
        <f>AVERAGE(T212:T223)</f>
        <v>1.1066308243727599E-3</v>
      </c>
      <c r="U224" s="1">
        <f t="shared" ref="U224:AB224" si="155">SUM(U212:U223)</f>
        <v>344</v>
      </c>
      <c r="V224" s="1">
        <f t="shared" si="155"/>
        <v>0</v>
      </c>
      <c r="W224" s="1">
        <f t="shared" si="155"/>
        <v>2</v>
      </c>
      <c r="X224" s="3">
        <f t="shared" si="155"/>
        <v>0</v>
      </c>
      <c r="Y224" s="1">
        <f t="shared" si="155"/>
        <v>0</v>
      </c>
      <c r="Z224" s="1">
        <f t="shared" si="155"/>
        <v>1</v>
      </c>
      <c r="AA224" s="3">
        <f t="shared" si="155"/>
        <v>0</v>
      </c>
      <c r="AB224" s="1">
        <f t="shared" si="155"/>
        <v>0</v>
      </c>
    </row>
    <row r="225" spans="1:28" hidden="1" outlineLevel="1" x14ac:dyDescent="0.25">
      <c r="A225" s="13" t="s">
        <v>64</v>
      </c>
      <c r="B225" s="14">
        <v>44927</v>
      </c>
      <c r="C225" s="15">
        <v>47525.9</v>
      </c>
      <c r="D225" s="13">
        <v>744</v>
      </c>
      <c r="E225" s="13">
        <v>122</v>
      </c>
      <c r="F225" s="43">
        <v>638.72</v>
      </c>
      <c r="G225" s="43">
        <v>105.28</v>
      </c>
      <c r="H225" s="43">
        <v>744</v>
      </c>
      <c r="I225" s="16">
        <f>E225*H225</f>
        <v>90768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16">
        <f t="shared" ref="O225:O231" si="156">(J225+M225)</f>
        <v>0</v>
      </c>
      <c r="P225" s="43">
        <v>85.85</v>
      </c>
      <c r="Q225" s="43">
        <v>0</v>
      </c>
      <c r="R225" s="43">
        <v>100</v>
      </c>
      <c r="S225" s="43">
        <v>52.36</v>
      </c>
      <c r="T225" s="16">
        <f t="shared" ref="T225:T231" si="157">((J225+M225)/D225)*100%</f>
        <v>0</v>
      </c>
      <c r="U225">
        <v>28</v>
      </c>
      <c r="V225">
        <v>0</v>
      </c>
      <c r="W225">
        <v>0</v>
      </c>
      <c r="X225" s="43">
        <v>0</v>
      </c>
      <c r="Y225">
        <v>0</v>
      </c>
      <c r="Z225">
        <v>0</v>
      </c>
      <c r="AA225" s="43">
        <v>0</v>
      </c>
      <c r="AB225">
        <v>0</v>
      </c>
    </row>
    <row r="226" spans="1:28" hidden="1" outlineLevel="1" x14ac:dyDescent="0.25">
      <c r="A226" s="13" t="s">
        <v>64</v>
      </c>
      <c r="B226" s="14">
        <v>44959</v>
      </c>
      <c r="C226" s="15">
        <v>44240.3</v>
      </c>
      <c r="D226" s="13">
        <v>672</v>
      </c>
      <c r="E226" s="13">
        <v>122</v>
      </c>
      <c r="F226" s="43">
        <v>590.4</v>
      </c>
      <c r="G226" s="43">
        <v>81.599999999999994</v>
      </c>
      <c r="H226" s="43">
        <v>672</v>
      </c>
      <c r="I226" s="16">
        <f t="shared" ref="I226:I231" si="158">E226*H226</f>
        <v>81984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16">
        <f t="shared" si="156"/>
        <v>0</v>
      </c>
      <c r="P226" s="43">
        <v>87.86</v>
      </c>
      <c r="Q226" s="43">
        <v>0</v>
      </c>
      <c r="R226" s="43">
        <v>100</v>
      </c>
      <c r="S226" s="43">
        <v>53.96</v>
      </c>
      <c r="T226" s="16">
        <f t="shared" si="157"/>
        <v>0</v>
      </c>
      <c r="U226">
        <v>22</v>
      </c>
      <c r="V226">
        <v>0</v>
      </c>
      <c r="W226">
        <v>0</v>
      </c>
      <c r="X226" s="43">
        <v>0</v>
      </c>
      <c r="Y226">
        <v>0</v>
      </c>
      <c r="Z226">
        <v>0</v>
      </c>
      <c r="AA226" s="43">
        <v>0</v>
      </c>
      <c r="AB226">
        <v>0</v>
      </c>
    </row>
    <row r="227" spans="1:28" hidden="1" outlineLevel="1" x14ac:dyDescent="0.25">
      <c r="A227" s="13" t="s">
        <v>64</v>
      </c>
      <c r="B227" s="14">
        <v>44988</v>
      </c>
      <c r="C227" s="49">
        <v>34134.6</v>
      </c>
      <c r="D227">
        <v>744</v>
      </c>
      <c r="E227">
        <v>122</v>
      </c>
      <c r="F227" s="43">
        <v>467.25</v>
      </c>
      <c r="G227" s="43">
        <v>266.87</v>
      </c>
      <c r="H227" s="43">
        <v>734.12</v>
      </c>
      <c r="I227" s="16">
        <f t="shared" si="158"/>
        <v>89562.64</v>
      </c>
      <c r="J227" s="43">
        <v>0</v>
      </c>
      <c r="K227" s="43">
        <v>0</v>
      </c>
      <c r="L227" s="43">
        <v>0</v>
      </c>
      <c r="M227" s="43">
        <v>9.8800000000000008</v>
      </c>
      <c r="N227" s="43">
        <v>9.8800000000000008</v>
      </c>
      <c r="O227" s="16">
        <f t="shared" si="156"/>
        <v>9.8800000000000008</v>
      </c>
      <c r="P227" s="43">
        <v>62.8</v>
      </c>
      <c r="Q227" s="43">
        <v>0</v>
      </c>
      <c r="R227" s="43">
        <v>98.67</v>
      </c>
      <c r="S227" s="43">
        <v>37.61</v>
      </c>
      <c r="T227" s="16">
        <f t="shared" si="157"/>
        <v>1.3279569892473119E-2</v>
      </c>
      <c r="U227">
        <v>58</v>
      </c>
      <c r="V227">
        <v>0</v>
      </c>
      <c r="W227">
        <v>0</v>
      </c>
      <c r="X227" s="43">
        <v>0</v>
      </c>
      <c r="Y227">
        <v>0</v>
      </c>
      <c r="Z227">
        <v>1</v>
      </c>
      <c r="AA227" s="43">
        <v>0</v>
      </c>
      <c r="AB227">
        <v>0</v>
      </c>
    </row>
    <row r="228" spans="1:28" hidden="1" outlineLevel="1" x14ac:dyDescent="0.25">
      <c r="A228" s="13" t="s">
        <v>64</v>
      </c>
      <c r="B228" s="14">
        <v>45020</v>
      </c>
      <c r="C228" s="15">
        <v>36711.599999999999</v>
      </c>
      <c r="D228" s="13">
        <v>720</v>
      </c>
      <c r="E228" s="13">
        <v>122</v>
      </c>
      <c r="F228" s="43">
        <v>510.57</v>
      </c>
      <c r="G228" s="43">
        <v>209.43</v>
      </c>
      <c r="H228" s="43">
        <v>720</v>
      </c>
      <c r="I228" s="16">
        <f t="shared" si="158"/>
        <v>87840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  <c r="O228" s="16">
        <f t="shared" si="156"/>
        <v>0</v>
      </c>
      <c r="P228" s="43">
        <v>70.91</v>
      </c>
      <c r="Q228" s="43">
        <v>0</v>
      </c>
      <c r="R228" s="43">
        <v>100</v>
      </c>
      <c r="S228" s="43">
        <v>41.79</v>
      </c>
      <c r="T228" s="16">
        <f t="shared" si="157"/>
        <v>0</v>
      </c>
      <c r="U228">
        <v>43</v>
      </c>
      <c r="V228">
        <v>0</v>
      </c>
      <c r="W228">
        <v>0</v>
      </c>
      <c r="X228" s="43">
        <v>0</v>
      </c>
      <c r="Y228">
        <v>0</v>
      </c>
      <c r="Z228">
        <v>0</v>
      </c>
      <c r="AA228" s="43">
        <v>0</v>
      </c>
      <c r="AB228">
        <v>0</v>
      </c>
    </row>
    <row r="229" spans="1:28" hidden="1" outlineLevel="1" x14ac:dyDescent="0.25">
      <c r="A229" s="13" t="s">
        <v>64</v>
      </c>
      <c r="B229" s="14">
        <v>45051</v>
      </c>
      <c r="C229" s="15">
        <v>57933.5</v>
      </c>
      <c r="D229" s="13">
        <v>744</v>
      </c>
      <c r="E229" s="13">
        <v>122</v>
      </c>
      <c r="F229" s="43">
        <v>743.53</v>
      </c>
      <c r="G229" s="43">
        <v>0.47</v>
      </c>
      <c r="H229" s="43">
        <v>744</v>
      </c>
      <c r="I229" s="16">
        <f t="shared" si="158"/>
        <v>90768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16">
        <f t="shared" si="156"/>
        <v>0</v>
      </c>
      <c r="P229" s="43">
        <v>99.94</v>
      </c>
      <c r="Q229" s="43">
        <v>0</v>
      </c>
      <c r="R229" s="43">
        <v>100</v>
      </c>
      <c r="S229" s="43">
        <v>63.83</v>
      </c>
      <c r="T229" s="16">
        <f t="shared" si="157"/>
        <v>0</v>
      </c>
      <c r="U229">
        <v>2</v>
      </c>
      <c r="V229">
        <v>0</v>
      </c>
      <c r="W229">
        <v>0</v>
      </c>
      <c r="X229" s="43">
        <v>0</v>
      </c>
      <c r="Y229">
        <v>0</v>
      </c>
      <c r="Z229">
        <v>0</v>
      </c>
      <c r="AA229" s="43">
        <v>0</v>
      </c>
      <c r="AB229">
        <v>0</v>
      </c>
    </row>
    <row r="230" spans="1:28" hidden="1" outlineLevel="1" x14ac:dyDescent="0.25">
      <c r="A230" s="13" t="s">
        <v>64</v>
      </c>
      <c r="B230" s="14">
        <v>45083</v>
      </c>
      <c r="C230" s="15">
        <v>52835.9</v>
      </c>
      <c r="D230" s="13">
        <v>720</v>
      </c>
      <c r="E230" s="13">
        <v>122</v>
      </c>
      <c r="F230" s="43">
        <v>702.3</v>
      </c>
      <c r="G230" s="43">
        <v>17.7</v>
      </c>
      <c r="H230" s="43">
        <v>720</v>
      </c>
      <c r="I230" s="16">
        <f t="shared" si="158"/>
        <v>87840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16">
        <f t="shared" si="156"/>
        <v>0</v>
      </c>
      <c r="P230" s="43">
        <v>97.54</v>
      </c>
      <c r="Q230" s="43">
        <v>0</v>
      </c>
      <c r="R230" s="43">
        <v>100</v>
      </c>
      <c r="S230" s="43">
        <v>60.15</v>
      </c>
      <c r="T230" s="16">
        <f t="shared" si="157"/>
        <v>0</v>
      </c>
      <c r="U230">
        <v>21</v>
      </c>
      <c r="V230">
        <v>0</v>
      </c>
      <c r="W230">
        <v>0</v>
      </c>
      <c r="X230" s="43">
        <v>0</v>
      </c>
      <c r="Y230">
        <v>0</v>
      </c>
      <c r="Z230">
        <v>0</v>
      </c>
      <c r="AA230" s="43">
        <v>0</v>
      </c>
      <c r="AB230">
        <v>0</v>
      </c>
    </row>
    <row r="231" spans="1:28" hidden="1" outlineLevel="1" x14ac:dyDescent="0.25">
      <c r="A231" s="13" t="s">
        <v>64</v>
      </c>
      <c r="B231" s="14">
        <v>45114</v>
      </c>
      <c r="C231" s="15">
        <v>54560.1</v>
      </c>
      <c r="D231" s="13">
        <v>744</v>
      </c>
      <c r="E231" s="13">
        <v>122</v>
      </c>
      <c r="F231" s="43">
        <v>727.67</v>
      </c>
      <c r="G231" s="43">
        <v>16.329999999999998</v>
      </c>
      <c r="H231" s="43">
        <v>744</v>
      </c>
      <c r="I231" s="16">
        <f t="shared" si="158"/>
        <v>90768</v>
      </c>
      <c r="J231" s="43">
        <v>0</v>
      </c>
      <c r="K231" s="43">
        <v>0</v>
      </c>
      <c r="L231" s="43">
        <v>0</v>
      </c>
      <c r="M231" s="43">
        <v>0</v>
      </c>
      <c r="N231" s="43">
        <v>0</v>
      </c>
      <c r="O231" s="16">
        <f t="shared" si="156"/>
        <v>0</v>
      </c>
      <c r="P231" s="43">
        <v>97.81</v>
      </c>
      <c r="Q231" s="43">
        <v>0</v>
      </c>
      <c r="R231" s="43">
        <v>100</v>
      </c>
      <c r="S231" s="43">
        <v>60.11</v>
      </c>
      <c r="T231" s="16">
        <f t="shared" si="157"/>
        <v>0</v>
      </c>
      <c r="U231">
        <v>18</v>
      </c>
      <c r="V231">
        <v>0</v>
      </c>
      <c r="W231">
        <v>0</v>
      </c>
      <c r="X231" s="43">
        <v>0</v>
      </c>
      <c r="Y231">
        <v>0</v>
      </c>
      <c r="Z231">
        <v>0</v>
      </c>
      <c r="AA231" s="43">
        <v>0</v>
      </c>
      <c r="AB231">
        <v>0</v>
      </c>
    </row>
    <row r="232" spans="1:28" hidden="1" outlineLevel="1" x14ac:dyDescent="0.25">
      <c r="A232" s="13" t="s">
        <v>64</v>
      </c>
      <c r="B232" s="14">
        <v>44781</v>
      </c>
      <c r="C232" s="15">
        <v>58100.4</v>
      </c>
      <c r="D232" s="13">
        <v>744</v>
      </c>
      <c r="E232" s="13">
        <v>122</v>
      </c>
      <c r="F232" s="43">
        <v>735.27</v>
      </c>
      <c r="G232" s="43">
        <v>8.73</v>
      </c>
      <c r="H232" s="43">
        <v>744</v>
      </c>
      <c r="I232" s="16">
        <f t="shared" ref="I226:I236" si="159">E232*H232</f>
        <v>90768</v>
      </c>
      <c r="J232" s="43">
        <v>0</v>
      </c>
      <c r="K232" s="43">
        <v>0</v>
      </c>
      <c r="L232" s="43">
        <v>0</v>
      </c>
      <c r="M232" s="43">
        <v>0</v>
      </c>
      <c r="N232" s="43">
        <v>0</v>
      </c>
      <c r="O232" s="16">
        <f t="shared" ref="O225:O236" si="160">(J232+M232)</f>
        <v>0</v>
      </c>
      <c r="P232" s="43">
        <v>98.83</v>
      </c>
      <c r="Q232" s="43">
        <v>0</v>
      </c>
      <c r="R232" s="43">
        <v>100</v>
      </c>
      <c r="S232" s="43">
        <v>64.010000000000005</v>
      </c>
      <c r="T232" s="16">
        <f t="shared" si="153"/>
        <v>0</v>
      </c>
      <c r="U232">
        <v>1</v>
      </c>
      <c r="V232">
        <v>0</v>
      </c>
      <c r="W232">
        <v>0</v>
      </c>
      <c r="X232" s="43">
        <v>0</v>
      </c>
      <c r="Y232">
        <v>0</v>
      </c>
      <c r="Z232">
        <v>0</v>
      </c>
      <c r="AA232" s="43">
        <v>0</v>
      </c>
      <c r="AB232">
        <v>0</v>
      </c>
    </row>
    <row r="233" spans="1:28" hidden="1" outlineLevel="1" x14ac:dyDescent="0.25">
      <c r="A233" s="13" t="s">
        <v>64</v>
      </c>
      <c r="B233" s="14">
        <v>44813</v>
      </c>
      <c r="C233" s="15">
        <v>35839.199999999997</v>
      </c>
      <c r="D233" s="13">
        <v>720</v>
      </c>
      <c r="E233" s="13">
        <v>122</v>
      </c>
      <c r="F233" s="43">
        <v>498.62</v>
      </c>
      <c r="G233" s="43">
        <v>221.38</v>
      </c>
      <c r="H233" s="43">
        <v>720</v>
      </c>
      <c r="I233" s="16">
        <f t="shared" si="159"/>
        <v>87840</v>
      </c>
      <c r="J233" s="43">
        <v>0</v>
      </c>
      <c r="K233" s="43">
        <v>0</v>
      </c>
      <c r="L233" s="43">
        <v>0</v>
      </c>
      <c r="M233" s="43">
        <v>0</v>
      </c>
      <c r="N233" s="43">
        <v>0</v>
      </c>
      <c r="O233" s="16">
        <f t="shared" si="160"/>
        <v>0</v>
      </c>
      <c r="P233" s="43">
        <v>69.25</v>
      </c>
      <c r="Q233" s="43">
        <v>0</v>
      </c>
      <c r="R233" s="43">
        <v>100</v>
      </c>
      <c r="S233" s="43">
        <v>40.799999999999997</v>
      </c>
      <c r="T233" s="16">
        <f t="shared" si="153"/>
        <v>0</v>
      </c>
      <c r="U233">
        <v>22</v>
      </c>
      <c r="V233">
        <v>0</v>
      </c>
      <c r="W233">
        <v>0</v>
      </c>
      <c r="X233" s="43">
        <v>0</v>
      </c>
      <c r="Y233">
        <v>0</v>
      </c>
      <c r="Z233">
        <v>0</v>
      </c>
      <c r="AA233" s="43">
        <v>0</v>
      </c>
      <c r="AB233">
        <v>0</v>
      </c>
    </row>
    <row r="234" spans="1:28" hidden="1" outlineLevel="1" x14ac:dyDescent="0.25">
      <c r="A234" s="13" t="s">
        <v>64</v>
      </c>
      <c r="B234" s="14">
        <v>44844</v>
      </c>
      <c r="C234" s="15">
        <v>34354.699999999997</v>
      </c>
      <c r="D234" s="13">
        <v>744</v>
      </c>
      <c r="E234" s="13">
        <v>122</v>
      </c>
      <c r="F234" s="43">
        <v>480.73</v>
      </c>
      <c r="G234" s="43">
        <v>229.87</v>
      </c>
      <c r="H234" s="43">
        <v>710.6</v>
      </c>
      <c r="I234" s="16">
        <f t="shared" si="159"/>
        <v>86693.2</v>
      </c>
      <c r="J234" s="43">
        <v>0</v>
      </c>
      <c r="K234" s="43">
        <v>33.4</v>
      </c>
      <c r="L234" s="43">
        <v>0</v>
      </c>
      <c r="M234" s="43">
        <v>0</v>
      </c>
      <c r="N234" s="43">
        <v>33.4</v>
      </c>
      <c r="O234" s="16">
        <f t="shared" si="160"/>
        <v>0</v>
      </c>
      <c r="P234" s="43">
        <v>64.61</v>
      </c>
      <c r="Q234" s="43">
        <v>0</v>
      </c>
      <c r="R234" s="43">
        <v>95.51</v>
      </c>
      <c r="S234" s="43">
        <v>37.85</v>
      </c>
      <c r="T234" s="16">
        <f t="shared" si="153"/>
        <v>0</v>
      </c>
      <c r="U234">
        <v>40</v>
      </c>
      <c r="V234">
        <v>0</v>
      </c>
      <c r="W234">
        <v>1</v>
      </c>
      <c r="X234" s="43">
        <v>0</v>
      </c>
      <c r="Y234">
        <v>0</v>
      </c>
      <c r="Z234">
        <v>0</v>
      </c>
      <c r="AA234" s="43">
        <v>0</v>
      </c>
      <c r="AB234">
        <v>0</v>
      </c>
    </row>
    <row r="235" spans="1:28" hidden="1" outlineLevel="1" x14ac:dyDescent="0.25">
      <c r="A235" s="13" t="s">
        <v>64</v>
      </c>
      <c r="B235" s="14">
        <v>44876</v>
      </c>
      <c r="C235" s="15">
        <v>43977.1</v>
      </c>
      <c r="D235" s="13">
        <v>720</v>
      </c>
      <c r="E235" s="13">
        <v>122</v>
      </c>
      <c r="F235" s="43">
        <v>578.28</v>
      </c>
      <c r="G235" s="43">
        <v>98.57</v>
      </c>
      <c r="H235" s="43">
        <v>676.85</v>
      </c>
      <c r="I235" s="16">
        <f t="shared" si="159"/>
        <v>82575.7</v>
      </c>
      <c r="J235" s="43">
        <v>0</v>
      </c>
      <c r="K235" s="43">
        <v>10.3</v>
      </c>
      <c r="L235" s="43">
        <v>0</v>
      </c>
      <c r="M235" s="43">
        <v>32.85</v>
      </c>
      <c r="N235" s="43">
        <v>43.15</v>
      </c>
      <c r="O235" s="16">
        <f t="shared" si="160"/>
        <v>32.85</v>
      </c>
      <c r="P235" s="43">
        <v>80.319999999999993</v>
      </c>
      <c r="Q235" s="43">
        <v>0</v>
      </c>
      <c r="R235" s="43">
        <v>94.01</v>
      </c>
      <c r="S235" s="43">
        <v>50.06</v>
      </c>
      <c r="T235" s="16">
        <f t="shared" si="153"/>
        <v>4.5624999999999999E-2</v>
      </c>
      <c r="U235">
        <v>25</v>
      </c>
      <c r="V235">
        <v>0</v>
      </c>
      <c r="W235">
        <v>1</v>
      </c>
      <c r="X235" s="43">
        <v>0</v>
      </c>
      <c r="Y235">
        <v>0</v>
      </c>
      <c r="Z235">
        <v>1</v>
      </c>
      <c r="AA235" s="43">
        <v>0</v>
      </c>
      <c r="AB235">
        <v>0</v>
      </c>
    </row>
    <row r="236" spans="1:28" hidden="1" outlineLevel="1" x14ac:dyDescent="0.25">
      <c r="A236" s="13" t="s">
        <v>64</v>
      </c>
      <c r="B236" s="14">
        <v>44907</v>
      </c>
      <c r="C236" s="15">
        <v>44862.6</v>
      </c>
      <c r="D236" s="13">
        <v>744</v>
      </c>
      <c r="E236" s="13">
        <v>122</v>
      </c>
      <c r="F236" s="43">
        <v>628.38</v>
      </c>
      <c r="G236" s="43">
        <v>115.62</v>
      </c>
      <c r="H236" s="43">
        <v>744</v>
      </c>
      <c r="I236" s="16">
        <f t="shared" si="159"/>
        <v>90768</v>
      </c>
      <c r="J236" s="43">
        <v>0</v>
      </c>
      <c r="K236" s="43">
        <v>0</v>
      </c>
      <c r="L236" s="43">
        <v>0</v>
      </c>
      <c r="M236" s="43">
        <v>0</v>
      </c>
      <c r="N236" s="43">
        <v>0</v>
      </c>
      <c r="O236" s="16">
        <f t="shared" si="160"/>
        <v>0</v>
      </c>
      <c r="P236" s="43">
        <v>84.46</v>
      </c>
      <c r="Q236" s="43">
        <v>0</v>
      </c>
      <c r="R236" s="43">
        <v>100</v>
      </c>
      <c r="S236" s="43">
        <v>49.43</v>
      </c>
      <c r="T236" s="16">
        <f t="shared" si="153"/>
        <v>0</v>
      </c>
      <c r="U236">
        <v>22</v>
      </c>
      <c r="V236">
        <v>0</v>
      </c>
      <c r="W236">
        <v>0</v>
      </c>
      <c r="X236" s="43">
        <v>0</v>
      </c>
      <c r="Y236">
        <v>0</v>
      </c>
      <c r="Z236">
        <v>0</v>
      </c>
      <c r="AA236" s="43">
        <v>0</v>
      </c>
      <c r="AB236">
        <v>0</v>
      </c>
    </row>
    <row r="237" spans="1:28" s="1" customFormat="1" collapsed="1" x14ac:dyDescent="0.25">
      <c r="A237" s="1" t="s">
        <v>64</v>
      </c>
      <c r="B237" s="4" t="s">
        <v>45</v>
      </c>
      <c r="C237" s="5">
        <f>SUM(C225:C236)</f>
        <v>545075.9</v>
      </c>
      <c r="D237" s="1">
        <f>SUM(D225:D236)</f>
        <v>8760</v>
      </c>
      <c r="E237" s="2">
        <f>AVERAGE(E225:E236)</f>
        <v>122</v>
      </c>
      <c r="F237" s="3">
        <f t="shared" ref="F237:O237" si="161">SUM(F225:F236)</f>
        <v>7301.7200000000012</v>
      </c>
      <c r="G237" s="3">
        <f t="shared" si="161"/>
        <v>1371.8500000000004</v>
      </c>
      <c r="H237" s="3">
        <f t="shared" si="161"/>
        <v>8673.57</v>
      </c>
      <c r="I237" s="3">
        <f>SUM(I225:I236)</f>
        <v>1058175.54</v>
      </c>
      <c r="J237" s="3">
        <f t="shared" si="161"/>
        <v>0</v>
      </c>
      <c r="K237" s="3">
        <f t="shared" si="161"/>
        <v>43.7</v>
      </c>
      <c r="L237" s="3">
        <f t="shared" si="161"/>
        <v>0</v>
      </c>
      <c r="M237" s="3">
        <f t="shared" si="161"/>
        <v>42.730000000000004</v>
      </c>
      <c r="N237" s="3">
        <f t="shared" si="161"/>
        <v>86.43</v>
      </c>
      <c r="O237" s="3">
        <f t="shared" si="161"/>
        <v>42.730000000000004</v>
      </c>
      <c r="P237" s="3">
        <f>AVERAGE(P225:P236)</f>
        <v>83.348333333333343</v>
      </c>
      <c r="Q237" s="3">
        <f>AVERAGE(Q225:Q236)</f>
        <v>0</v>
      </c>
      <c r="R237" s="3">
        <f>AVERAGE(R225:R236)</f>
        <v>99.015833333333333</v>
      </c>
      <c r="S237" s="3">
        <f>AVERAGE(S225:S236)</f>
        <v>50.996666666666663</v>
      </c>
      <c r="T237" s="3">
        <f>AVERAGE(T225:T236)</f>
        <v>4.9087141577060936E-3</v>
      </c>
      <c r="U237" s="1">
        <f t="shared" ref="U237:AB237" si="162">SUM(U225:U236)</f>
        <v>302</v>
      </c>
      <c r="V237" s="1">
        <f t="shared" si="162"/>
        <v>0</v>
      </c>
      <c r="W237" s="1">
        <f t="shared" si="162"/>
        <v>2</v>
      </c>
      <c r="X237" s="3">
        <f t="shared" si="162"/>
        <v>0</v>
      </c>
      <c r="Y237" s="1">
        <f t="shared" si="162"/>
        <v>0</v>
      </c>
      <c r="Z237" s="1">
        <f t="shared" si="162"/>
        <v>2</v>
      </c>
      <c r="AA237" s="3">
        <f t="shared" si="162"/>
        <v>0</v>
      </c>
      <c r="AB237" s="1">
        <f t="shared" si="162"/>
        <v>0</v>
      </c>
    </row>
    <row r="238" spans="1:28" hidden="1" outlineLevel="1" x14ac:dyDescent="0.25">
      <c r="A238" s="13" t="s">
        <v>65</v>
      </c>
      <c r="B238" s="14">
        <v>44927</v>
      </c>
      <c r="C238" s="15">
        <v>46742.2</v>
      </c>
      <c r="D238" s="13">
        <v>744</v>
      </c>
      <c r="E238" s="13">
        <v>122</v>
      </c>
      <c r="F238" s="43">
        <v>633.07000000000005</v>
      </c>
      <c r="G238" s="43">
        <v>110.93</v>
      </c>
      <c r="H238" s="43">
        <v>744</v>
      </c>
      <c r="I238" s="16">
        <f>E238*H238</f>
        <v>90768</v>
      </c>
      <c r="J238" s="43">
        <v>0</v>
      </c>
      <c r="K238" s="43">
        <v>0</v>
      </c>
      <c r="L238" s="43">
        <v>0</v>
      </c>
      <c r="M238" s="43">
        <v>0</v>
      </c>
      <c r="N238" s="43">
        <v>0</v>
      </c>
      <c r="O238" s="16">
        <f>(J238+M238)</f>
        <v>0</v>
      </c>
      <c r="P238" s="43">
        <v>85.09</v>
      </c>
      <c r="Q238" s="43">
        <v>0</v>
      </c>
      <c r="R238" s="43">
        <v>100</v>
      </c>
      <c r="S238" s="43">
        <v>51.5</v>
      </c>
      <c r="T238" s="16">
        <f>((J238+M238)/D238)*100%</f>
        <v>0</v>
      </c>
      <c r="U238">
        <v>29</v>
      </c>
      <c r="V238">
        <v>0</v>
      </c>
      <c r="W238">
        <v>0</v>
      </c>
      <c r="X238" s="43">
        <v>0</v>
      </c>
      <c r="Y238">
        <v>0</v>
      </c>
      <c r="Z238">
        <v>0</v>
      </c>
      <c r="AA238" s="43">
        <v>0</v>
      </c>
      <c r="AB238">
        <v>0</v>
      </c>
    </row>
    <row r="239" spans="1:28" hidden="1" outlineLevel="1" x14ac:dyDescent="0.25">
      <c r="A239" s="13" t="s">
        <v>65</v>
      </c>
      <c r="B239" s="14">
        <v>44959</v>
      </c>
      <c r="C239" s="15">
        <v>44138.3</v>
      </c>
      <c r="D239" s="13">
        <v>672</v>
      </c>
      <c r="E239" s="13">
        <v>122</v>
      </c>
      <c r="F239" s="43">
        <v>596.12</v>
      </c>
      <c r="G239" s="43">
        <v>75.88</v>
      </c>
      <c r="H239" s="43">
        <v>672</v>
      </c>
      <c r="I239" s="16">
        <f t="shared" ref="I239:I245" si="163">E239*H239</f>
        <v>81984</v>
      </c>
      <c r="J239" s="43">
        <v>0</v>
      </c>
      <c r="K239" s="43">
        <v>0</v>
      </c>
      <c r="L239" s="43">
        <v>0</v>
      </c>
      <c r="M239" s="43">
        <v>0</v>
      </c>
      <c r="N239" s="43">
        <v>0</v>
      </c>
      <c r="O239" s="16">
        <f t="shared" ref="O239:O245" si="164">(J239+M239)</f>
        <v>0</v>
      </c>
      <c r="P239" s="43">
        <v>88.71</v>
      </c>
      <c r="Q239" s="43">
        <v>0</v>
      </c>
      <c r="R239" s="43">
        <v>100</v>
      </c>
      <c r="S239" s="43">
        <v>53.84</v>
      </c>
      <c r="T239" s="16">
        <f t="shared" ref="T239:T245" si="165">((J239+M239)/D239)*100%</f>
        <v>0</v>
      </c>
      <c r="U239">
        <v>22</v>
      </c>
      <c r="V239">
        <v>0</v>
      </c>
      <c r="W239">
        <v>0</v>
      </c>
      <c r="X239" s="43">
        <v>0</v>
      </c>
      <c r="Y239">
        <v>0</v>
      </c>
      <c r="Z239">
        <v>0</v>
      </c>
      <c r="AA239" s="43">
        <v>0</v>
      </c>
      <c r="AB239">
        <v>0</v>
      </c>
    </row>
    <row r="240" spans="1:28" hidden="1" outlineLevel="1" x14ac:dyDescent="0.25">
      <c r="A240" s="13" t="s">
        <v>65</v>
      </c>
      <c r="B240" s="14">
        <v>44988</v>
      </c>
      <c r="C240" s="49">
        <v>34532.699999999997</v>
      </c>
      <c r="D240">
        <v>744</v>
      </c>
      <c r="E240">
        <v>122</v>
      </c>
      <c r="F240" s="43">
        <v>481</v>
      </c>
      <c r="G240" s="43">
        <v>263</v>
      </c>
      <c r="H240" s="43">
        <v>744</v>
      </c>
      <c r="I240" s="16">
        <f t="shared" si="163"/>
        <v>90768</v>
      </c>
      <c r="J240" s="43">
        <v>0</v>
      </c>
      <c r="K240" s="43">
        <v>0</v>
      </c>
      <c r="L240" s="43">
        <v>0</v>
      </c>
      <c r="M240" s="43">
        <v>0</v>
      </c>
      <c r="N240" s="43">
        <v>0</v>
      </c>
      <c r="O240" s="16">
        <f t="shared" si="164"/>
        <v>0</v>
      </c>
      <c r="P240" s="43">
        <v>64.650000000000006</v>
      </c>
      <c r="Q240" s="43">
        <v>0</v>
      </c>
      <c r="R240" s="43">
        <v>100</v>
      </c>
      <c r="S240" s="43">
        <v>38.049999999999997</v>
      </c>
      <c r="T240" s="16">
        <f t="shared" si="165"/>
        <v>0</v>
      </c>
      <c r="U240">
        <v>63</v>
      </c>
      <c r="V240">
        <v>0</v>
      </c>
      <c r="W240">
        <v>0</v>
      </c>
      <c r="X240" s="43">
        <v>0</v>
      </c>
      <c r="Y240">
        <v>0</v>
      </c>
      <c r="Z240">
        <v>0</v>
      </c>
      <c r="AA240" s="43">
        <v>0</v>
      </c>
      <c r="AB240">
        <v>0</v>
      </c>
    </row>
    <row r="241" spans="1:28" hidden="1" outlineLevel="1" x14ac:dyDescent="0.25">
      <c r="A241" s="13" t="s">
        <v>65</v>
      </c>
      <c r="B241" s="14">
        <v>45020</v>
      </c>
      <c r="C241" s="15">
        <v>42227.6</v>
      </c>
      <c r="D241" s="13">
        <v>720</v>
      </c>
      <c r="E241" s="13">
        <v>122</v>
      </c>
      <c r="F241" s="43">
        <v>588.58000000000004</v>
      </c>
      <c r="G241" s="43">
        <v>126.77</v>
      </c>
      <c r="H241" s="43">
        <v>715.35</v>
      </c>
      <c r="I241" s="16">
        <f t="shared" si="163"/>
        <v>87272.7</v>
      </c>
      <c r="J241" s="43">
        <v>0</v>
      </c>
      <c r="K241" s="43">
        <v>0</v>
      </c>
      <c r="L241" s="43">
        <v>0.68</v>
      </c>
      <c r="M241" s="43">
        <v>3.97</v>
      </c>
      <c r="N241" s="43">
        <v>4.6500000000000004</v>
      </c>
      <c r="O241" s="16">
        <f t="shared" si="164"/>
        <v>3.97</v>
      </c>
      <c r="P241" s="43">
        <v>81.75</v>
      </c>
      <c r="Q241" s="43">
        <v>0</v>
      </c>
      <c r="R241" s="43">
        <v>99.35</v>
      </c>
      <c r="S241" s="43">
        <v>48.07</v>
      </c>
      <c r="T241" s="16">
        <f t="shared" si="165"/>
        <v>5.5138888888888894E-3</v>
      </c>
      <c r="U241">
        <v>24</v>
      </c>
      <c r="V241">
        <v>0</v>
      </c>
      <c r="W241">
        <v>0</v>
      </c>
      <c r="X241" s="43">
        <v>0</v>
      </c>
      <c r="Y241">
        <v>0</v>
      </c>
      <c r="Z241">
        <v>1</v>
      </c>
      <c r="AA241" s="43">
        <v>0.68</v>
      </c>
      <c r="AB241">
        <v>1</v>
      </c>
    </row>
    <row r="242" spans="1:28" hidden="1" outlineLevel="1" x14ac:dyDescent="0.25">
      <c r="A242" s="13" t="s">
        <v>65</v>
      </c>
      <c r="B242" s="14">
        <v>45051</v>
      </c>
      <c r="C242" s="15">
        <v>57419.7</v>
      </c>
      <c r="D242" s="13">
        <v>744</v>
      </c>
      <c r="E242" s="13">
        <v>122</v>
      </c>
      <c r="F242" s="43">
        <v>744</v>
      </c>
      <c r="G242" s="43">
        <v>0</v>
      </c>
      <c r="H242" s="43">
        <v>744</v>
      </c>
      <c r="I242" s="16">
        <f t="shared" si="163"/>
        <v>90768</v>
      </c>
      <c r="J242" s="43">
        <v>0</v>
      </c>
      <c r="K242" s="43">
        <v>0</v>
      </c>
      <c r="L242" s="43">
        <v>0</v>
      </c>
      <c r="M242" s="43">
        <v>0</v>
      </c>
      <c r="N242" s="43">
        <v>0</v>
      </c>
      <c r="O242" s="16">
        <f t="shared" si="164"/>
        <v>0</v>
      </c>
      <c r="P242" s="43">
        <v>100</v>
      </c>
      <c r="Q242" s="43">
        <v>0</v>
      </c>
      <c r="R242" s="43">
        <v>100</v>
      </c>
      <c r="S242" s="43">
        <v>63.26</v>
      </c>
      <c r="T242" s="16">
        <f t="shared" si="165"/>
        <v>0</v>
      </c>
      <c r="U242">
        <v>0</v>
      </c>
      <c r="V242">
        <v>0</v>
      </c>
      <c r="W242">
        <v>0</v>
      </c>
      <c r="X242" s="43">
        <v>0</v>
      </c>
      <c r="Y242">
        <v>0</v>
      </c>
      <c r="Z242">
        <v>0</v>
      </c>
      <c r="AA242" s="43">
        <v>0</v>
      </c>
      <c r="AB242">
        <v>0</v>
      </c>
    </row>
    <row r="243" spans="1:28" hidden="1" outlineLevel="1" x14ac:dyDescent="0.25">
      <c r="A243" s="13" t="s">
        <v>65</v>
      </c>
      <c r="B243" s="14">
        <v>45083</v>
      </c>
      <c r="C243" s="15">
        <v>53416.6</v>
      </c>
      <c r="D243" s="13">
        <v>720</v>
      </c>
      <c r="E243" s="13">
        <v>122</v>
      </c>
      <c r="F243" s="43">
        <v>715.68</v>
      </c>
      <c r="G243" s="43">
        <v>4.32</v>
      </c>
      <c r="H243" s="43">
        <v>720</v>
      </c>
      <c r="I243" s="16">
        <f t="shared" si="163"/>
        <v>87840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16">
        <f t="shared" si="164"/>
        <v>0</v>
      </c>
      <c r="P243" s="43">
        <v>99.4</v>
      </c>
      <c r="Q243" s="43">
        <v>0</v>
      </c>
      <c r="R243" s="43">
        <v>100</v>
      </c>
      <c r="S243" s="43">
        <v>60.81</v>
      </c>
      <c r="T243" s="16">
        <f t="shared" si="165"/>
        <v>0</v>
      </c>
      <c r="U243">
        <v>9</v>
      </c>
      <c r="V243">
        <v>0</v>
      </c>
      <c r="W243">
        <v>0</v>
      </c>
      <c r="X243" s="43">
        <v>0</v>
      </c>
      <c r="Y243">
        <v>0</v>
      </c>
      <c r="Z243">
        <v>0</v>
      </c>
      <c r="AA243" s="43">
        <v>0</v>
      </c>
      <c r="AB243">
        <v>0</v>
      </c>
    </row>
    <row r="244" spans="1:28" hidden="1" outlineLevel="1" x14ac:dyDescent="0.25">
      <c r="A244" s="13" t="s">
        <v>65</v>
      </c>
      <c r="B244" s="14">
        <v>45114</v>
      </c>
      <c r="C244" s="15">
        <v>55404.5</v>
      </c>
      <c r="D244" s="13">
        <v>744</v>
      </c>
      <c r="E244" s="13">
        <v>122</v>
      </c>
      <c r="F244" s="43">
        <v>744</v>
      </c>
      <c r="G244" s="43">
        <v>0</v>
      </c>
      <c r="H244" s="43">
        <v>744</v>
      </c>
      <c r="I244" s="16">
        <f t="shared" si="163"/>
        <v>90768</v>
      </c>
      <c r="J244" s="43">
        <v>0</v>
      </c>
      <c r="K244" s="43">
        <v>0</v>
      </c>
      <c r="L244" s="43">
        <v>0</v>
      </c>
      <c r="M244" s="43">
        <v>0</v>
      </c>
      <c r="N244" s="43">
        <v>0</v>
      </c>
      <c r="O244" s="16">
        <f t="shared" si="164"/>
        <v>0</v>
      </c>
      <c r="P244" s="43">
        <v>100</v>
      </c>
      <c r="Q244" s="43">
        <v>0</v>
      </c>
      <c r="R244" s="43">
        <v>100</v>
      </c>
      <c r="S244" s="43">
        <v>61.04</v>
      </c>
      <c r="T244" s="16">
        <f t="shared" si="165"/>
        <v>0</v>
      </c>
      <c r="U244">
        <v>0</v>
      </c>
      <c r="V244">
        <v>0</v>
      </c>
      <c r="W244">
        <v>0</v>
      </c>
      <c r="X244" s="43">
        <v>0</v>
      </c>
      <c r="Y244">
        <v>0</v>
      </c>
      <c r="Z244">
        <v>0</v>
      </c>
      <c r="AA244" s="43">
        <v>0</v>
      </c>
      <c r="AB244">
        <v>0</v>
      </c>
    </row>
    <row r="245" spans="1:28" hidden="1" outlineLevel="1" x14ac:dyDescent="0.25">
      <c r="A245" s="13" t="s">
        <v>65</v>
      </c>
      <c r="B245" s="14">
        <v>44781</v>
      </c>
      <c r="C245" s="15">
        <v>58074.1</v>
      </c>
      <c r="D245" s="13">
        <v>744</v>
      </c>
      <c r="E245" s="13">
        <v>122</v>
      </c>
      <c r="F245" s="43">
        <v>742.7</v>
      </c>
      <c r="G245" s="43">
        <v>1.3</v>
      </c>
      <c r="H245" s="43">
        <v>744</v>
      </c>
      <c r="I245" s="16">
        <f t="shared" si="163"/>
        <v>90768</v>
      </c>
      <c r="J245" s="43">
        <v>0</v>
      </c>
      <c r="K245" s="43">
        <v>0</v>
      </c>
      <c r="L245" s="43">
        <v>0</v>
      </c>
      <c r="M245" s="43">
        <v>0</v>
      </c>
      <c r="N245" s="43">
        <v>0</v>
      </c>
      <c r="O245" s="16">
        <f t="shared" si="164"/>
        <v>0</v>
      </c>
      <c r="P245" s="43">
        <v>99.83</v>
      </c>
      <c r="Q245" s="43">
        <v>0</v>
      </c>
      <c r="R245" s="43">
        <v>100</v>
      </c>
      <c r="S245" s="43">
        <v>63.98</v>
      </c>
      <c r="T245" s="16">
        <f t="shared" si="165"/>
        <v>0</v>
      </c>
      <c r="U245">
        <v>1</v>
      </c>
      <c r="V245">
        <v>0</v>
      </c>
      <c r="W245">
        <v>0</v>
      </c>
      <c r="X245" s="43">
        <v>0</v>
      </c>
      <c r="Y245">
        <v>0</v>
      </c>
      <c r="Z245">
        <v>0</v>
      </c>
      <c r="AA245" s="43">
        <v>0</v>
      </c>
      <c r="AB245">
        <v>0</v>
      </c>
    </row>
    <row r="246" spans="1:28" hidden="1" outlineLevel="1" x14ac:dyDescent="0.25">
      <c r="A246" s="13" t="s">
        <v>65</v>
      </c>
      <c r="B246" s="14">
        <v>44813</v>
      </c>
      <c r="C246" s="15">
        <v>40881.199999999997</v>
      </c>
      <c r="D246" s="13">
        <v>720</v>
      </c>
      <c r="E246" s="13">
        <v>122</v>
      </c>
      <c r="F246" s="43">
        <v>574.52</v>
      </c>
      <c r="G246" s="43">
        <v>145.47999999999999</v>
      </c>
      <c r="H246" s="43">
        <v>720</v>
      </c>
      <c r="I246" s="16">
        <f t="shared" ref="I239:I249" si="166">E246*H246</f>
        <v>87840</v>
      </c>
      <c r="J246" s="43">
        <v>0</v>
      </c>
      <c r="K246" s="43">
        <v>0</v>
      </c>
      <c r="L246" s="43">
        <v>0</v>
      </c>
      <c r="M246" s="43">
        <v>0</v>
      </c>
      <c r="N246" s="43">
        <v>0</v>
      </c>
      <c r="O246" s="16">
        <f t="shared" ref="O239:O249" si="167">(J246+M246)</f>
        <v>0</v>
      </c>
      <c r="P246" s="43">
        <v>79.790000000000006</v>
      </c>
      <c r="Q246" s="43">
        <v>0</v>
      </c>
      <c r="R246" s="43">
        <v>100</v>
      </c>
      <c r="S246" s="43">
        <v>46.54</v>
      </c>
      <c r="T246" s="16">
        <f t="shared" ref="T239:T249" si="168">((J246+M246)/D246)*100%</f>
        <v>0</v>
      </c>
      <c r="U246">
        <v>21</v>
      </c>
      <c r="V246">
        <v>0</v>
      </c>
      <c r="W246">
        <v>0</v>
      </c>
      <c r="X246" s="43">
        <v>0</v>
      </c>
      <c r="Y246">
        <v>0</v>
      </c>
      <c r="Z246">
        <v>0</v>
      </c>
      <c r="AA246" s="43">
        <v>0</v>
      </c>
      <c r="AB246">
        <v>0</v>
      </c>
    </row>
    <row r="247" spans="1:28" hidden="1" outlineLevel="1" x14ac:dyDescent="0.25">
      <c r="A247" s="13" t="s">
        <v>65</v>
      </c>
      <c r="B247" s="14">
        <v>44844</v>
      </c>
      <c r="C247" s="15">
        <v>34945.300000000003</v>
      </c>
      <c r="D247" s="13">
        <v>744</v>
      </c>
      <c r="E247" s="13">
        <v>122</v>
      </c>
      <c r="F247" s="43">
        <v>497.08</v>
      </c>
      <c r="G247" s="43">
        <v>210.78</v>
      </c>
      <c r="H247" s="43">
        <v>707.86</v>
      </c>
      <c r="I247" s="16">
        <f t="shared" si="166"/>
        <v>86358.92</v>
      </c>
      <c r="J247" s="43">
        <v>2.27</v>
      </c>
      <c r="K247" s="43">
        <v>33.869999999999997</v>
      </c>
      <c r="L247" s="43">
        <v>0</v>
      </c>
      <c r="M247" s="43">
        <v>0</v>
      </c>
      <c r="N247" s="43">
        <v>36.14</v>
      </c>
      <c r="O247" s="16">
        <f t="shared" si="167"/>
        <v>2.27</v>
      </c>
      <c r="P247" s="43">
        <v>66.81</v>
      </c>
      <c r="Q247" s="43">
        <v>0.31</v>
      </c>
      <c r="R247" s="43">
        <v>95.14</v>
      </c>
      <c r="S247" s="43">
        <v>38.5</v>
      </c>
      <c r="T247" s="16">
        <f t="shared" si="168"/>
        <v>3.0510752688172045E-3</v>
      </c>
      <c r="U247">
        <v>55</v>
      </c>
      <c r="V247">
        <v>1</v>
      </c>
      <c r="W247">
        <v>1</v>
      </c>
      <c r="X247" s="43">
        <v>0</v>
      </c>
      <c r="Y247">
        <v>0</v>
      </c>
      <c r="Z247">
        <v>0</v>
      </c>
      <c r="AA247" s="43">
        <v>0</v>
      </c>
      <c r="AB247">
        <v>0</v>
      </c>
    </row>
    <row r="248" spans="1:28" hidden="1" outlineLevel="1" x14ac:dyDescent="0.25">
      <c r="A248" s="13" t="s">
        <v>65</v>
      </c>
      <c r="B248" s="14">
        <v>44876</v>
      </c>
      <c r="C248" s="15">
        <v>47426.400000000001</v>
      </c>
      <c r="D248" s="13">
        <v>720</v>
      </c>
      <c r="E248" s="13">
        <v>122</v>
      </c>
      <c r="F248" s="43">
        <v>627.29999999999995</v>
      </c>
      <c r="G248" s="43">
        <v>81.83</v>
      </c>
      <c r="H248" s="43">
        <v>709.13</v>
      </c>
      <c r="I248" s="16">
        <f t="shared" si="166"/>
        <v>86513.86</v>
      </c>
      <c r="J248" s="43">
        <v>0</v>
      </c>
      <c r="K248" s="43">
        <v>10.87</v>
      </c>
      <c r="L248" s="43">
        <v>0</v>
      </c>
      <c r="M248" s="43">
        <v>0</v>
      </c>
      <c r="N248" s="43">
        <v>10.87</v>
      </c>
      <c r="O248" s="16">
        <f t="shared" si="167"/>
        <v>0</v>
      </c>
      <c r="P248" s="43">
        <v>87.13</v>
      </c>
      <c r="Q248" s="43">
        <v>0</v>
      </c>
      <c r="R248" s="43">
        <v>98.49</v>
      </c>
      <c r="S248" s="43">
        <v>53.99</v>
      </c>
      <c r="T248" s="16">
        <f t="shared" si="168"/>
        <v>0</v>
      </c>
      <c r="U248">
        <v>21</v>
      </c>
      <c r="V248">
        <v>0</v>
      </c>
      <c r="W248">
        <v>1</v>
      </c>
      <c r="X248" s="43">
        <v>0</v>
      </c>
      <c r="Y248">
        <v>0</v>
      </c>
      <c r="Z248">
        <v>0</v>
      </c>
      <c r="AA248" s="43">
        <v>0</v>
      </c>
      <c r="AB248">
        <v>0</v>
      </c>
    </row>
    <row r="249" spans="1:28" hidden="1" outlineLevel="1" x14ac:dyDescent="0.25">
      <c r="A249" s="13" t="s">
        <v>65</v>
      </c>
      <c r="B249" s="14">
        <v>44907</v>
      </c>
      <c r="C249" s="15">
        <v>43853.3</v>
      </c>
      <c r="D249" s="13">
        <v>744</v>
      </c>
      <c r="E249" s="13">
        <v>122</v>
      </c>
      <c r="F249" s="43">
        <v>618.95000000000005</v>
      </c>
      <c r="G249" s="43">
        <v>125.05</v>
      </c>
      <c r="H249" s="43">
        <v>744</v>
      </c>
      <c r="I249" s="16">
        <f t="shared" si="166"/>
        <v>90768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16">
        <f t="shared" si="167"/>
        <v>0</v>
      </c>
      <c r="P249" s="43">
        <v>83.19</v>
      </c>
      <c r="Q249" s="43">
        <v>0</v>
      </c>
      <c r="R249" s="43">
        <v>100</v>
      </c>
      <c r="S249" s="43">
        <v>48.31</v>
      </c>
      <c r="T249" s="16">
        <f t="shared" si="168"/>
        <v>0</v>
      </c>
      <c r="U249">
        <v>20</v>
      </c>
      <c r="V249">
        <v>0</v>
      </c>
      <c r="W249">
        <v>0</v>
      </c>
      <c r="X249" s="43">
        <v>0</v>
      </c>
      <c r="Y249">
        <v>0</v>
      </c>
      <c r="Z249">
        <v>0</v>
      </c>
      <c r="AA249" s="43">
        <v>0</v>
      </c>
      <c r="AB249">
        <v>0</v>
      </c>
    </row>
    <row r="250" spans="1:28" s="1" customFormat="1" collapsed="1" x14ac:dyDescent="0.25">
      <c r="A250" s="1" t="s">
        <v>65</v>
      </c>
      <c r="B250" s="4" t="s">
        <v>45</v>
      </c>
      <c r="C250" s="5">
        <f>SUM(C238:C249)</f>
        <v>559061.9</v>
      </c>
      <c r="D250" s="1">
        <f>SUM(D238:D249)</f>
        <v>8760</v>
      </c>
      <c r="E250" s="2">
        <f>AVERAGE(E238:E249)</f>
        <v>122</v>
      </c>
      <c r="F250" s="3">
        <f t="shared" ref="F250:O250" si="169">SUM(F238:F249)</f>
        <v>7563</v>
      </c>
      <c r="G250" s="3">
        <f t="shared" si="169"/>
        <v>1145.3400000000001</v>
      </c>
      <c r="H250" s="3">
        <f t="shared" si="169"/>
        <v>8708.34</v>
      </c>
      <c r="I250" s="3">
        <f>SUM(I238:I249)</f>
        <v>1062417.48</v>
      </c>
      <c r="J250" s="3">
        <f t="shared" si="169"/>
        <v>2.27</v>
      </c>
      <c r="K250" s="3">
        <f t="shared" si="169"/>
        <v>44.739999999999995</v>
      </c>
      <c r="L250" s="3">
        <f t="shared" si="169"/>
        <v>0.68</v>
      </c>
      <c r="M250" s="3">
        <f t="shared" si="169"/>
        <v>3.97</v>
      </c>
      <c r="N250" s="3">
        <f t="shared" si="169"/>
        <v>51.66</v>
      </c>
      <c r="O250" s="3">
        <f t="shared" si="169"/>
        <v>6.24</v>
      </c>
      <c r="P250" s="3">
        <f>AVERAGE(P238:P249)</f>
        <v>86.362499999999997</v>
      </c>
      <c r="Q250" s="3">
        <f>AVERAGE(Q238:Q249)</f>
        <v>2.5833333333333333E-2</v>
      </c>
      <c r="R250" s="3">
        <f>AVERAGE(R238:R249)</f>
        <v>99.415000000000006</v>
      </c>
      <c r="S250" s="3">
        <f>AVERAGE(S238:S249)</f>
        <v>52.324166666666677</v>
      </c>
      <c r="T250" s="3">
        <f>AVERAGE(T238:T249)</f>
        <v>7.1374701314217456E-4</v>
      </c>
      <c r="U250" s="1">
        <f t="shared" ref="U250:AB250" si="170">SUM(U238:U249)</f>
        <v>265</v>
      </c>
      <c r="V250" s="1">
        <f t="shared" si="170"/>
        <v>1</v>
      </c>
      <c r="W250" s="1">
        <f t="shared" si="170"/>
        <v>2</v>
      </c>
      <c r="X250" s="3">
        <f t="shared" si="170"/>
        <v>0</v>
      </c>
      <c r="Y250" s="1">
        <f t="shared" si="170"/>
        <v>0</v>
      </c>
      <c r="Z250" s="1">
        <f t="shared" si="170"/>
        <v>1</v>
      </c>
      <c r="AA250" s="3">
        <f t="shared" si="170"/>
        <v>0.68</v>
      </c>
      <c r="AB250" s="1">
        <f t="shared" si="170"/>
        <v>1</v>
      </c>
    </row>
    <row r="251" spans="1:28" hidden="1" outlineLevel="1" x14ac:dyDescent="0.25">
      <c r="A251" s="13" t="s">
        <v>66</v>
      </c>
      <c r="B251" s="14">
        <v>44927</v>
      </c>
      <c r="C251" s="15">
        <v>47749.4</v>
      </c>
      <c r="D251" s="13">
        <v>744</v>
      </c>
      <c r="E251" s="13">
        <v>122</v>
      </c>
      <c r="F251" s="43">
        <v>644.73</v>
      </c>
      <c r="G251" s="43">
        <v>99.27</v>
      </c>
      <c r="H251" s="43">
        <v>744</v>
      </c>
      <c r="I251" s="16">
        <f>E251*H251</f>
        <v>90768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16">
        <f>(J251+M251)</f>
        <v>0</v>
      </c>
      <c r="P251" s="43">
        <v>86.66</v>
      </c>
      <c r="Q251" s="43">
        <v>0</v>
      </c>
      <c r="R251" s="43">
        <v>100</v>
      </c>
      <c r="S251" s="43">
        <v>52.61</v>
      </c>
      <c r="T251" s="16">
        <f>((J251+M251)/D251)*100%</f>
        <v>0</v>
      </c>
      <c r="U251">
        <v>31</v>
      </c>
      <c r="V251">
        <v>0</v>
      </c>
      <c r="W251">
        <v>0</v>
      </c>
      <c r="X251" s="43">
        <v>0</v>
      </c>
      <c r="Y251">
        <v>0</v>
      </c>
      <c r="Z251">
        <v>0</v>
      </c>
      <c r="AA251" s="43">
        <v>0</v>
      </c>
      <c r="AB251">
        <v>0</v>
      </c>
    </row>
    <row r="252" spans="1:28" hidden="1" outlineLevel="1" x14ac:dyDescent="0.25">
      <c r="A252" s="13" t="s">
        <v>66</v>
      </c>
      <c r="B252" s="14">
        <v>44959</v>
      </c>
      <c r="C252" s="15">
        <v>42737.5</v>
      </c>
      <c r="D252" s="13">
        <v>672</v>
      </c>
      <c r="E252" s="13">
        <v>122</v>
      </c>
      <c r="F252" s="43">
        <v>574.23</v>
      </c>
      <c r="G252" s="43">
        <v>97.77</v>
      </c>
      <c r="H252" s="43">
        <v>672</v>
      </c>
      <c r="I252" s="16">
        <f t="shared" ref="I252:I257" si="171">E252*H252</f>
        <v>81984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16">
        <f t="shared" ref="O252:O257" si="172">(J252+M252)</f>
        <v>0</v>
      </c>
      <c r="P252" s="43">
        <v>85.45</v>
      </c>
      <c r="Q252" s="43">
        <v>0</v>
      </c>
      <c r="R252" s="43">
        <v>100</v>
      </c>
      <c r="S252" s="43">
        <v>52.13</v>
      </c>
      <c r="T252" s="16">
        <f t="shared" ref="T252:T257" si="173">((J252+M252)/D252)*100%</f>
        <v>0</v>
      </c>
      <c r="U252">
        <v>34</v>
      </c>
      <c r="V252">
        <v>0</v>
      </c>
      <c r="W252">
        <v>0</v>
      </c>
      <c r="X252" s="43">
        <v>0</v>
      </c>
      <c r="Y252">
        <v>0</v>
      </c>
      <c r="Z252">
        <v>0</v>
      </c>
      <c r="AA252" s="43">
        <v>0</v>
      </c>
      <c r="AB252">
        <v>0</v>
      </c>
    </row>
    <row r="253" spans="1:28" hidden="1" outlineLevel="1" x14ac:dyDescent="0.25">
      <c r="A253" s="13" t="s">
        <v>66</v>
      </c>
      <c r="B253" s="14">
        <v>44988</v>
      </c>
      <c r="C253" s="49">
        <v>30797.4</v>
      </c>
      <c r="D253">
        <v>744</v>
      </c>
      <c r="E253">
        <v>122</v>
      </c>
      <c r="F253" s="43">
        <v>426.5</v>
      </c>
      <c r="G253" s="43">
        <v>316.64999999999998</v>
      </c>
      <c r="H253" s="43">
        <v>743.15</v>
      </c>
      <c r="I253" s="16">
        <f t="shared" si="171"/>
        <v>90664.3</v>
      </c>
      <c r="J253" s="43">
        <v>0.85</v>
      </c>
      <c r="K253" s="43">
        <v>0</v>
      </c>
      <c r="L253" s="43">
        <v>0</v>
      </c>
      <c r="M253" s="43">
        <v>0</v>
      </c>
      <c r="N253" s="43">
        <v>0.85</v>
      </c>
      <c r="O253" s="16">
        <f t="shared" si="172"/>
        <v>0.85</v>
      </c>
      <c r="P253" s="43">
        <v>57.33</v>
      </c>
      <c r="Q253" s="43">
        <v>0.11</v>
      </c>
      <c r="R253" s="43">
        <v>99.89</v>
      </c>
      <c r="S253" s="43">
        <v>33.93</v>
      </c>
      <c r="T253" s="16">
        <f t="shared" si="173"/>
        <v>1.1424731182795699E-3</v>
      </c>
      <c r="U253">
        <v>39</v>
      </c>
      <c r="V253">
        <v>1</v>
      </c>
      <c r="W253">
        <v>0</v>
      </c>
      <c r="X253" s="43">
        <v>0</v>
      </c>
      <c r="Y253">
        <v>0</v>
      </c>
      <c r="Z253">
        <v>0</v>
      </c>
      <c r="AA253" s="43">
        <v>0</v>
      </c>
      <c r="AB253">
        <v>0</v>
      </c>
    </row>
    <row r="254" spans="1:28" hidden="1" outlineLevel="1" x14ac:dyDescent="0.25">
      <c r="A254" s="13" t="s">
        <v>66</v>
      </c>
      <c r="B254" s="14">
        <v>45020</v>
      </c>
      <c r="C254" s="15">
        <v>28432</v>
      </c>
      <c r="D254" s="13">
        <v>720</v>
      </c>
      <c r="E254" s="13">
        <v>122</v>
      </c>
      <c r="F254" s="43">
        <v>388.55</v>
      </c>
      <c r="G254" s="43">
        <v>106.72</v>
      </c>
      <c r="H254" s="43">
        <v>495.27</v>
      </c>
      <c r="I254" s="16">
        <f t="shared" si="171"/>
        <v>60422.939999999995</v>
      </c>
      <c r="J254" s="43">
        <v>0</v>
      </c>
      <c r="K254" s="43">
        <v>224.73</v>
      </c>
      <c r="L254" s="43">
        <v>0</v>
      </c>
      <c r="M254" s="43">
        <v>0</v>
      </c>
      <c r="N254" s="43">
        <v>224.73</v>
      </c>
      <c r="O254" s="16">
        <f t="shared" si="172"/>
        <v>0</v>
      </c>
      <c r="P254" s="43">
        <v>53.97</v>
      </c>
      <c r="Q254" s="43">
        <v>0</v>
      </c>
      <c r="R254" s="43">
        <v>68.790000000000006</v>
      </c>
      <c r="S254" s="43">
        <v>32.369999999999997</v>
      </c>
      <c r="T254" s="16">
        <f t="shared" si="173"/>
        <v>0</v>
      </c>
      <c r="U254">
        <v>6</v>
      </c>
      <c r="V254">
        <v>0</v>
      </c>
      <c r="W254">
        <v>1</v>
      </c>
      <c r="X254" s="43">
        <v>0</v>
      </c>
      <c r="Y254">
        <v>0</v>
      </c>
      <c r="Z254">
        <v>0</v>
      </c>
      <c r="AA254" s="43">
        <v>0</v>
      </c>
      <c r="AB254">
        <v>0</v>
      </c>
    </row>
    <row r="255" spans="1:28" hidden="1" outlineLevel="1" x14ac:dyDescent="0.25">
      <c r="A255" s="13" t="s">
        <v>66</v>
      </c>
      <c r="B255" s="14">
        <v>45051</v>
      </c>
      <c r="C255" s="15">
        <v>57430.8</v>
      </c>
      <c r="D255" s="13">
        <v>744</v>
      </c>
      <c r="E255" s="13">
        <v>122</v>
      </c>
      <c r="F255" s="43">
        <v>744</v>
      </c>
      <c r="G255" s="43">
        <v>0</v>
      </c>
      <c r="H255" s="43">
        <v>744</v>
      </c>
      <c r="I255" s="16">
        <f t="shared" si="171"/>
        <v>90768</v>
      </c>
      <c r="J255" s="43">
        <v>0</v>
      </c>
      <c r="K255" s="43">
        <v>0</v>
      </c>
      <c r="L255" s="43">
        <v>0</v>
      </c>
      <c r="M255" s="43">
        <v>0</v>
      </c>
      <c r="N255" s="43">
        <v>0</v>
      </c>
      <c r="O255" s="16">
        <f t="shared" si="172"/>
        <v>0</v>
      </c>
      <c r="P255" s="43">
        <v>100</v>
      </c>
      <c r="Q255" s="43">
        <v>0</v>
      </c>
      <c r="R255" s="43">
        <v>100</v>
      </c>
      <c r="S255" s="43">
        <v>63.27</v>
      </c>
      <c r="T255" s="16">
        <f t="shared" si="173"/>
        <v>0</v>
      </c>
      <c r="U255">
        <v>0</v>
      </c>
      <c r="V255">
        <v>0</v>
      </c>
      <c r="W255">
        <v>0</v>
      </c>
      <c r="X255" s="43">
        <v>0</v>
      </c>
      <c r="Y255">
        <v>0</v>
      </c>
      <c r="Z255">
        <v>0</v>
      </c>
      <c r="AA255" s="43">
        <v>0</v>
      </c>
      <c r="AB255">
        <v>0</v>
      </c>
    </row>
    <row r="256" spans="1:28" hidden="1" outlineLevel="1" x14ac:dyDescent="0.25">
      <c r="A256" s="13" t="s">
        <v>66</v>
      </c>
      <c r="B256" s="14">
        <v>45083</v>
      </c>
      <c r="C256" s="15">
        <v>53900.3</v>
      </c>
      <c r="D256" s="13">
        <v>720</v>
      </c>
      <c r="E256" s="13">
        <v>122</v>
      </c>
      <c r="F256" s="43">
        <v>720</v>
      </c>
      <c r="G256" s="43">
        <v>0</v>
      </c>
      <c r="H256" s="43">
        <v>720</v>
      </c>
      <c r="I256" s="16">
        <f t="shared" si="171"/>
        <v>87840</v>
      </c>
      <c r="J256" s="43">
        <v>0</v>
      </c>
      <c r="K256" s="43">
        <v>0</v>
      </c>
      <c r="L256" s="43">
        <v>0</v>
      </c>
      <c r="M256" s="43">
        <v>0</v>
      </c>
      <c r="N256" s="43">
        <v>0</v>
      </c>
      <c r="O256" s="16">
        <f t="shared" si="172"/>
        <v>0</v>
      </c>
      <c r="P256" s="43">
        <v>100</v>
      </c>
      <c r="Q256" s="43">
        <v>0</v>
      </c>
      <c r="R256" s="43">
        <v>100</v>
      </c>
      <c r="S256" s="43">
        <v>61.36</v>
      </c>
      <c r="T256" s="16">
        <f t="shared" si="173"/>
        <v>0</v>
      </c>
      <c r="U256">
        <v>0</v>
      </c>
      <c r="V256">
        <v>0</v>
      </c>
      <c r="W256">
        <v>0</v>
      </c>
      <c r="X256" s="43">
        <v>0</v>
      </c>
      <c r="Y256">
        <v>0</v>
      </c>
      <c r="Z256">
        <v>0</v>
      </c>
      <c r="AA256" s="43">
        <v>0</v>
      </c>
      <c r="AB256">
        <v>0</v>
      </c>
    </row>
    <row r="257" spans="1:28" hidden="1" outlineLevel="1" x14ac:dyDescent="0.25">
      <c r="A257" s="13" t="s">
        <v>66</v>
      </c>
      <c r="B257" s="14">
        <v>45114</v>
      </c>
      <c r="C257" s="15">
        <v>55517</v>
      </c>
      <c r="D257" s="13">
        <v>744</v>
      </c>
      <c r="E257" s="13">
        <v>122</v>
      </c>
      <c r="F257" s="43">
        <v>744</v>
      </c>
      <c r="G257" s="43">
        <v>0</v>
      </c>
      <c r="H257" s="43">
        <v>744</v>
      </c>
      <c r="I257" s="16">
        <f t="shared" si="171"/>
        <v>90768</v>
      </c>
      <c r="J257" s="43">
        <v>0</v>
      </c>
      <c r="K257" s="43">
        <v>0</v>
      </c>
      <c r="L257" s="43">
        <v>0</v>
      </c>
      <c r="M257" s="43">
        <v>0</v>
      </c>
      <c r="N257" s="43">
        <v>0</v>
      </c>
      <c r="O257" s="16">
        <f t="shared" si="172"/>
        <v>0</v>
      </c>
      <c r="P257" s="43">
        <v>100</v>
      </c>
      <c r="Q257" s="43">
        <v>0</v>
      </c>
      <c r="R257" s="43">
        <v>100</v>
      </c>
      <c r="S257" s="43">
        <v>61.16</v>
      </c>
      <c r="T257" s="16">
        <f t="shared" si="173"/>
        <v>0</v>
      </c>
      <c r="U257">
        <v>0</v>
      </c>
      <c r="V257">
        <v>0</v>
      </c>
      <c r="W257">
        <v>0</v>
      </c>
      <c r="X257" s="43">
        <v>0</v>
      </c>
      <c r="Y257">
        <v>0</v>
      </c>
      <c r="Z257">
        <v>0</v>
      </c>
      <c r="AA257" s="43">
        <v>0</v>
      </c>
      <c r="AB257">
        <v>0</v>
      </c>
    </row>
    <row r="258" spans="1:28" hidden="1" outlineLevel="1" x14ac:dyDescent="0.25">
      <c r="A258" s="13" t="s">
        <v>66</v>
      </c>
      <c r="B258" s="14">
        <v>44781</v>
      </c>
      <c r="C258" s="15">
        <v>58287</v>
      </c>
      <c r="D258" s="13">
        <v>744</v>
      </c>
      <c r="E258" s="13">
        <v>122</v>
      </c>
      <c r="F258" s="43">
        <v>744</v>
      </c>
      <c r="G258" s="43">
        <v>0</v>
      </c>
      <c r="H258" s="43">
        <v>744</v>
      </c>
      <c r="I258" s="16">
        <f t="shared" ref="I252:I262" si="174">E258*H258</f>
        <v>90768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16">
        <f t="shared" ref="O252:O262" si="175">(J258+M258)</f>
        <v>0</v>
      </c>
      <c r="P258" s="43">
        <v>100</v>
      </c>
      <c r="Q258" s="43">
        <v>0</v>
      </c>
      <c r="R258" s="43">
        <v>100</v>
      </c>
      <c r="S258" s="43">
        <v>64.22</v>
      </c>
      <c r="T258" s="16">
        <f t="shared" ref="T252:T262" si="176">((J258+M258)/D258)*100%</f>
        <v>0</v>
      </c>
      <c r="U258">
        <v>0</v>
      </c>
      <c r="V258">
        <v>0</v>
      </c>
      <c r="W258">
        <v>0</v>
      </c>
      <c r="X258" s="43">
        <v>0</v>
      </c>
      <c r="Y258">
        <v>0</v>
      </c>
      <c r="Z258">
        <v>0</v>
      </c>
      <c r="AA258" s="43">
        <v>0</v>
      </c>
      <c r="AB258">
        <v>0</v>
      </c>
    </row>
    <row r="259" spans="1:28" hidden="1" outlineLevel="1" x14ac:dyDescent="0.25">
      <c r="A259" s="13" t="s">
        <v>66</v>
      </c>
      <c r="B259" s="14">
        <v>44813</v>
      </c>
      <c r="C259" s="15">
        <v>39439.800000000003</v>
      </c>
      <c r="D259" s="13">
        <v>720</v>
      </c>
      <c r="E259" s="13">
        <v>122</v>
      </c>
      <c r="F259" s="43">
        <v>555.79999999999995</v>
      </c>
      <c r="G259" s="43">
        <v>164.2</v>
      </c>
      <c r="H259" s="43">
        <v>720</v>
      </c>
      <c r="I259" s="16">
        <f t="shared" si="174"/>
        <v>87840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16">
        <f t="shared" si="175"/>
        <v>0</v>
      </c>
      <c r="P259" s="43">
        <v>77.19</v>
      </c>
      <c r="Q259" s="43">
        <v>0</v>
      </c>
      <c r="R259" s="43">
        <v>100</v>
      </c>
      <c r="S259" s="43">
        <v>44.9</v>
      </c>
      <c r="T259" s="16">
        <f t="shared" si="176"/>
        <v>0</v>
      </c>
      <c r="U259">
        <v>24</v>
      </c>
      <c r="V259">
        <v>0</v>
      </c>
      <c r="W259">
        <v>0</v>
      </c>
      <c r="X259" s="43">
        <v>0</v>
      </c>
      <c r="Y259">
        <v>0</v>
      </c>
      <c r="Z259">
        <v>0</v>
      </c>
      <c r="AA259" s="43">
        <v>0</v>
      </c>
      <c r="AB259">
        <v>0</v>
      </c>
    </row>
    <row r="260" spans="1:28" hidden="1" outlineLevel="1" x14ac:dyDescent="0.25">
      <c r="A260" s="13" t="s">
        <v>66</v>
      </c>
      <c r="B260" s="14">
        <v>44844</v>
      </c>
      <c r="C260" s="15">
        <v>30353.3</v>
      </c>
      <c r="D260" s="13">
        <v>744</v>
      </c>
      <c r="E260" s="13">
        <v>122</v>
      </c>
      <c r="F260" s="43">
        <v>427.91</v>
      </c>
      <c r="G260" s="43">
        <v>282.12</v>
      </c>
      <c r="H260" s="43">
        <v>710.03</v>
      </c>
      <c r="I260" s="16">
        <f t="shared" si="174"/>
        <v>86623.66</v>
      </c>
      <c r="J260" s="43">
        <v>0</v>
      </c>
      <c r="K260" s="43">
        <v>33.97</v>
      </c>
      <c r="L260" s="43">
        <v>0</v>
      </c>
      <c r="M260" s="43">
        <v>0</v>
      </c>
      <c r="N260" s="43">
        <v>33.97</v>
      </c>
      <c r="O260" s="16">
        <f>(J260+M260)</f>
        <v>0</v>
      </c>
      <c r="P260" s="43">
        <v>57.51</v>
      </c>
      <c r="Q260" s="43">
        <v>0</v>
      </c>
      <c r="R260" s="43">
        <v>95.43</v>
      </c>
      <c r="S260" s="43">
        <v>33.44</v>
      </c>
      <c r="T260" s="16">
        <f>((J260+M260)/D260)*100%</f>
        <v>0</v>
      </c>
      <c r="U260">
        <v>57</v>
      </c>
      <c r="V260">
        <v>0</v>
      </c>
      <c r="W260">
        <v>1</v>
      </c>
      <c r="X260" s="43">
        <v>0</v>
      </c>
      <c r="Y260">
        <v>0</v>
      </c>
      <c r="Z260">
        <v>0</v>
      </c>
      <c r="AA260" s="43">
        <v>0</v>
      </c>
      <c r="AB260">
        <v>0</v>
      </c>
    </row>
    <row r="261" spans="1:28" hidden="1" outlineLevel="1" x14ac:dyDescent="0.25">
      <c r="A261" s="13" t="s">
        <v>66</v>
      </c>
      <c r="B261" s="14">
        <v>44876</v>
      </c>
      <c r="C261" s="15">
        <v>45505.5</v>
      </c>
      <c r="D261" s="13">
        <v>720</v>
      </c>
      <c r="E261" s="13">
        <v>122</v>
      </c>
      <c r="F261" s="43">
        <v>598.45000000000005</v>
      </c>
      <c r="G261" s="43">
        <v>110.68</v>
      </c>
      <c r="H261" s="43">
        <v>709.13</v>
      </c>
      <c r="I261" s="16">
        <f t="shared" si="174"/>
        <v>86513.86</v>
      </c>
      <c r="J261" s="43">
        <v>0</v>
      </c>
      <c r="K261" s="43">
        <v>10.87</v>
      </c>
      <c r="L261" s="43">
        <v>0</v>
      </c>
      <c r="M261" s="43">
        <v>0</v>
      </c>
      <c r="N261" s="43">
        <v>10.87</v>
      </c>
      <c r="O261" s="16">
        <f t="shared" si="175"/>
        <v>0</v>
      </c>
      <c r="P261" s="43">
        <v>83.12</v>
      </c>
      <c r="Q261" s="43">
        <v>0</v>
      </c>
      <c r="R261" s="43">
        <v>98.49</v>
      </c>
      <c r="S261" s="43">
        <v>51.81</v>
      </c>
      <c r="T261" s="16">
        <f t="shared" si="176"/>
        <v>0</v>
      </c>
      <c r="U261">
        <v>21</v>
      </c>
      <c r="V261">
        <v>0</v>
      </c>
      <c r="W261">
        <v>1</v>
      </c>
      <c r="X261" s="43">
        <v>0</v>
      </c>
      <c r="Y261">
        <v>0</v>
      </c>
      <c r="Z261">
        <v>0</v>
      </c>
      <c r="AA261" s="43">
        <v>0</v>
      </c>
      <c r="AB261">
        <v>0</v>
      </c>
    </row>
    <row r="262" spans="1:28" hidden="1" outlineLevel="1" x14ac:dyDescent="0.25">
      <c r="A262" s="13" t="s">
        <v>66</v>
      </c>
      <c r="B262" s="14">
        <v>44907</v>
      </c>
      <c r="C262" s="15">
        <v>44916.2</v>
      </c>
      <c r="D262" s="13">
        <v>744</v>
      </c>
      <c r="E262" s="13">
        <v>122</v>
      </c>
      <c r="F262" s="43">
        <v>630.83000000000004</v>
      </c>
      <c r="G262" s="43">
        <v>113.17</v>
      </c>
      <c r="H262" s="43">
        <v>744</v>
      </c>
      <c r="I262" s="16">
        <f t="shared" si="174"/>
        <v>90768</v>
      </c>
      <c r="J262" s="43">
        <v>0</v>
      </c>
      <c r="K262" s="43">
        <v>0</v>
      </c>
      <c r="L262" s="43">
        <v>0</v>
      </c>
      <c r="M262" s="43">
        <v>0</v>
      </c>
      <c r="N262" s="43">
        <v>0</v>
      </c>
      <c r="O262" s="16">
        <f t="shared" si="175"/>
        <v>0</v>
      </c>
      <c r="P262" s="43">
        <v>84.79</v>
      </c>
      <c r="Q262" s="43">
        <v>0</v>
      </c>
      <c r="R262" s="43">
        <v>100</v>
      </c>
      <c r="S262" s="43">
        <v>49.48</v>
      </c>
      <c r="T262" s="16">
        <f t="shared" si="176"/>
        <v>0</v>
      </c>
      <c r="U262">
        <v>28</v>
      </c>
      <c r="V262">
        <v>0</v>
      </c>
      <c r="W262">
        <v>0</v>
      </c>
      <c r="X262" s="43">
        <v>0</v>
      </c>
      <c r="Y262">
        <v>0</v>
      </c>
      <c r="Z262">
        <v>0</v>
      </c>
      <c r="AA262" s="43">
        <v>0</v>
      </c>
      <c r="AB262">
        <v>0</v>
      </c>
    </row>
    <row r="263" spans="1:28" s="1" customFormat="1" collapsed="1" x14ac:dyDescent="0.25">
      <c r="A263" s="1" t="s">
        <v>66</v>
      </c>
      <c r="B263" s="4" t="s">
        <v>45</v>
      </c>
      <c r="C263" s="5">
        <f>SUM(C251:C262)</f>
        <v>535066.19999999995</v>
      </c>
      <c r="D263" s="1">
        <f>SUM(D251:D262)</f>
        <v>8760</v>
      </c>
      <c r="E263" s="2">
        <f>AVERAGE(E251:E262)</f>
        <v>122</v>
      </c>
      <c r="F263" s="3">
        <f t="shared" ref="F263:O263" si="177">SUM(F251:F262)</f>
        <v>7199</v>
      </c>
      <c r="G263" s="3">
        <f t="shared" si="177"/>
        <v>1290.5800000000002</v>
      </c>
      <c r="H263" s="3">
        <f t="shared" si="177"/>
        <v>8489.58</v>
      </c>
      <c r="I263" s="3">
        <f>SUM(I251:I262)</f>
        <v>1035728.76</v>
      </c>
      <c r="J263" s="3">
        <f t="shared" si="177"/>
        <v>0.85</v>
      </c>
      <c r="K263" s="3">
        <f t="shared" si="177"/>
        <v>269.57</v>
      </c>
      <c r="L263" s="3">
        <f t="shared" si="177"/>
        <v>0</v>
      </c>
      <c r="M263" s="3">
        <f t="shared" si="177"/>
        <v>0</v>
      </c>
      <c r="N263" s="3">
        <f t="shared" si="177"/>
        <v>270.41999999999996</v>
      </c>
      <c r="O263" s="3">
        <f t="shared" si="177"/>
        <v>0.85</v>
      </c>
      <c r="P263" s="3">
        <f>AVERAGE(P251:P262)</f>
        <v>82.168333333333322</v>
      </c>
      <c r="Q263" s="3">
        <f>AVERAGE(Q251:Q262)</f>
        <v>9.1666666666666667E-3</v>
      </c>
      <c r="R263" s="3">
        <f>AVERAGE(R251:R262)</f>
        <v>96.88333333333334</v>
      </c>
      <c r="S263" s="3">
        <f>AVERAGE(S251:S262)</f>
        <v>50.056666666666672</v>
      </c>
      <c r="T263" s="3">
        <f>AVERAGE(T251:T262)</f>
        <v>9.5206093189964164E-5</v>
      </c>
      <c r="U263" s="1">
        <f t="shared" ref="U263:AB263" si="178">SUM(U251:U262)</f>
        <v>240</v>
      </c>
      <c r="V263" s="1">
        <f t="shared" si="178"/>
        <v>1</v>
      </c>
      <c r="W263" s="1">
        <f t="shared" si="178"/>
        <v>3</v>
      </c>
      <c r="X263" s="3">
        <f t="shared" si="178"/>
        <v>0</v>
      </c>
      <c r="Y263" s="1">
        <f t="shared" si="178"/>
        <v>0</v>
      </c>
      <c r="Z263" s="1">
        <f t="shared" si="178"/>
        <v>0</v>
      </c>
      <c r="AA263" s="3">
        <f t="shared" si="178"/>
        <v>0</v>
      </c>
      <c r="AB263" s="1">
        <f t="shared" si="178"/>
        <v>0</v>
      </c>
    </row>
    <row r="264" spans="1:28" s="17" customFormat="1" x14ac:dyDescent="0.25">
      <c r="A264" s="1" t="s">
        <v>67</v>
      </c>
      <c r="B264" s="4" t="s">
        <v>56</v>
      </c>
      <c r="C264" s="5">
        <f>C146+C159+C172+C185+C198+C211+C224+C237+C250+C263</f>
        <v>4426030.5999999996</v>
      </c>
      <c r="D264" s="1">
        <f>D146+D159+D172+D185+D198+D211+D224+D237+D250+D263</f>
        <v>87600</v>
      </c>
      <c r="E264" s="2"/>
      <c r="F264" s="3">
        <f>F146+F159+F172+F185+F198+F211+F224+F237+F250+F263</f>
        <v>59762.46</v>
      </c>
      <c r="G264" s="3">
        <f t="shared" ref="G264:N264" si="179">G146+G159+G172+G185+G198+G211+G224+G237+G250+G263</f>
        <v>22531.140000000003</v>
      </c>
      <c r="H264" s="3">
        <f t="shared" si="179"/>
        <v>82293.600000000006</v>
      </c>
      <c r="I264" s="3">
        <f t="shared" si="179"/>
        <v>10039819.199999999</v>
      </c>
      <c r="J264" s="3">
        <f t="shared" si="179"/>
        <v>57.220000000000006</v>
      </c>
      <c r="K264" s="3">
        <f t="shared" si="179"/>
        <v>5170.4399999999996</v>
      </c>
      <c r="L264" s="3">
        <f t="shared" si="179"/>
        <v>2.08</v>
      </c>
      <c r="M264" s="3">
        <f t="shared" si="179"/>
        <v>76.66</v>
      </c>
      <c r="N264" s="3">
        <f t="shared" si="179"/>
        <v>5306.4</v>
      </c>
      <c r="O264" s="3">
        <f>O146+O159+O172+O185+O198+O211+O224+O237+O250+O263</f>
        <v>133.88</v>
      </c>
      <c r="P264" s="3">
        <f>AVERAGE(P146,P159,P172,P185,P198,P211,P224,P237,P250,P263)</f>
        <v>68.184333333333328</v>
      </c>
      <c r="Q264" s="3">
        <f t="shared" ref="Q264:T264" si="180">AVERAGE(Q146,Q159,Q172,Q185,Q198,Q211,Q224,Q237,Q250,Q263)</f>
        <v>6.4333333333333326E-2</v>
      </c>
      <c r="R264" s="3">
        <f t="shared" si="180"/>
        <v>93.904499999999999</v>
      </c>
      <c r="S264" s="3">
        <f t="shared" si="180"/>
        <v>41.389249999999997</v>
      </c>
      <c r="T264" s="3">
        <f t="shared" si="180"/>
        <v>1.5171258960573479E-3</v>
      </c>
      <c r="U264" s="2">
        <f t="shared" ref="U264:AB264" si="181">U146+U159+U172+U185+U198+U211+U224+U237+U250+U263</f>
        <v>2865</v>
      </c>
      <c r="V264" s="2">
        <f t="shared" si="181"/>
        <v>4</v>
      </c>
      <c r="W264" s="2">
        <f t="shared" si="181"/>
        <v>26</v>
      </c>
      <c r="X264" s="3">
        <f t="shared" si="181"/>
        <v>1.1499999999999999</v>
      </c>
      <c r="Y264" s="2">
        <f t="shared" si="181"/>
        <v>1</v>
      </c>
      <c r="Z264" s="2">
        <f t="shared" si="181"/>
        <v>11</v>
      </c>
      <c r="AA264" s="3">
        <f t="shared" si="181"/>
        <v>0.93</v>
      </c>
      <c r="AB264" s="2">
        <f t="shared" si="181"/>
        <v>2</v>
      </c>
    </row>
    <row r="265" spans="1:28" s="39" customFormat="1" ht="18.75" x14ac:dyDescent="0.3">
      <c r="A265" s="74" t="s">
        <v>68</v>
      </c>
      <c r="B265" s="74"/>
      <c r="C265" s="44">
        <f>SUM(C133,C264)</f>
        <v>8526156.8000000007</v>
      </c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1">
        <f>AVERAGE(Q133,Q264)</f>
        <v>8.5374999999999979E-2</v>
      </c>
      <c r="R265" s="41">
        <f>AVERAGE(R133,R264)</f>
        <v>89.925416666666663</v>
      </c>
      <c r="S265" s="40"/>
      <c r="T265" s="40"/>
      <c r="X265" s="40"/>
      <c r="AA265" s="40"/>
    </row>
    <row r="266" spans="1:28" ht="15.75" thickBot="1" x14ac:dyDescent="0.3">
      <c r="T266" s="13"/>
    </row>
    <row r="267" spans="1:28" ht="30" x14ac:dyDescent="0.25">
      <c r="A267" s="83" t="s">
        <v>69</v>
      </c>
      <c r="B267" s="84"/>
      <c r="C267" s="85"/>
      <c r="E267" s="45" t="s">
        <v>70</v>
      </c>
      <c r="F267" s="18"/>
      <c r="G267" s="19"/>
      <c r="H267" s="79" t="s">
        <v>71</v>
      </c>
      <c r="I267" s="75" t="s">
        <v>72</v>
      </c>
      <c r="J267" s="75" t="s">
        <v>73</v>
      </c>
      <c r="K267" s="81" t="s">
        <v>74</v>
      </c>
      <c r="L267" s="75" t="s">
        <v>75</v>
      </c>
      <c r="M267" s="72" t="s">
        <v>76</v>
      </c>
      <c r="N267" s="13"/>
      <c r="O267" s="46" t="s">
        <v>55</v>
      </c>
      <c r="P267" s="76" t="s">
        <v>77</v>
      </c>
      <c r="Q267" s="72" t="s">
        <v>8</v>
      </c>
      <c r="R267" s="13"/>
      <c r="S267" s="45" t="s">
        <v>55</v>
      </c>
      <c r="T267" s="58" t="s">
        <v>78</v>
      </c>
      <c r="V267" s="16"/>
    </row>
    <row r="268" spans="1:28" x14ac:dyDescent="0.25">
      <c r="A268" s="20"/>
      <c r="B268" s="13" t="s">
        <v>79</v>
      </c>
      <c r="C268" s="21" t="s">
        <v>80</v>
      </c>
      <c r="E268" s="22"/>
      <c r="F268" s="16" t="s">
        <v>79</v>
      </c>
      <c r="G268" s="9" t="s">
        <v>81</v>
      </c>
      <c r="H268" s="86"/>
      <c r="I268" s="70"/>
      <c r="J268" s="70"/>
      <c r="K268" s="82"/>
      <c r="L268" s="70"/>
      <c r="M268" s="73"/>
      <c r="N268" s="13"/>
      <c r="O268" s="20"/>
      <c r="P268" s="77"/>
      <c r="Q268" s="73"/>
      <c r="R268" s="13"/>
      <c r="S268" s="22"/>
      <c r="T268" s="59"/>
      <c r="V268" s="16"/>
      <c r="Z268" s="16"/>
    </row>
    <row r="269" spans="1:28" x14ac:dyDescent="0.25">
      <c r="A269" s="20" t="s">
        <v>82</v>
      </c>
      <c r="B269" s="67">
        <f t="shared" ref="B269:B275" si="182">AVERAGE(R3,R16,R29,R42,R55,R68,R81,R94,R107,R120)</f>
        <v>89.352000000000004</v>
      </c>
      <c r="C269" s="87">
        <v>0.88155913978494616</v>
      </c>
      <c r="E269" s="20" t="s">
        <v>82</v>
      </c>
      <c r="F269" s="56">
        <f t="shared" ref="F269:F275" si="183">AVERAGE(Q3,Q16,Q29,Q42,Q55,Q68,Q81,Q94,Q107,Q120)</f>
        <v>0</v>
      </c>
      <c r="G269" s="24">
        <v>0.4</v>
      </c>
      <c r="H269" s="24">
        <f>(J269/L269)*100</f>
        <v>0</v>
      </c>
      <c r="I269" s="16">
        <f>(M269/K269)*100</f>
        <v>0</v>
      </c>
      <c r="J269" s="24">
        <f t="shared" ref="J269:J280" si="184">SUM(J3,J16,J29,J42,J55,J68,J81,J94,J107,J120)</f>
        <v>0</v>
      </c>
      <c r="K269" s="15">
        <f>L269</f>
        <v>7440</v>
      </c>
      <c r="L269" s="15">
        <v>7440</v>
      </c>
      <c r="M269" s="25">
        <f>J269</f>
        <v>0</v>
      </c>
      <c r="N269" s="13"/>
      <c r="O269" s="20" t="s">
        <v>82</v>
      </c>
      <c r="P269" s="15">
        <f t="shared" ref="P269:P280" si="185">SUM(C3,C16,C29,C42,C55,C68,C81,C94,C107,C120)</f>
        <v>376751.2</v>
      </c>
      <c r="Q269" s="26">
        <f t="shared" ref="Q269:Q280" si="186">SUM(I3,I16,I29,I42,I55,I68,I81,I94,I107,I120)</f>
        <v>631537.19999999995</v>
      </c>
      <c r="R269" s="13"/>
      <c r="S269" s="60" t="s">
        <v>82</v>
      </c>
      <c r="T269" s="62">
        <f>SUM(U3+U16+U29+U42+U55+U68+U81+U94+U107+U120)</f>
        <v>131</v>
      </c>
      <c r="V269" s="16"/>
      <c r="Z269" s="16"/>
    </row>
    <row r="270" spans="1:28" x14ac:dyDescent="0.25">
      <c r="A270" s="20" t="s">
        <v>83</v>
      </c>
      <c r="B270" s="67">
        <f t="shared" si="182"/>
        <v>88.931999999999988</v>
      </c>
      <c r="C270" s="87">
        <v>0.86880952380952381</v>
      </c>
      <c r="E270" s="20" t="s">
        <v>83</v>
      </c>
      <c r="F270" s="57">
        <f t="shared" si="183"/>
        <v>0.94399999999999995</v>
      </c>
      <c r="G270" s="24">
        <v>0.4</v>
      </c>
      <c r="H270" s="24">
        <f t="shared" ref="H270:H280" si="187">(J270/L270)*100</f>
        <v>0.94345238095238093</v>
      </c>
      <c r="I270" s="16">
        <f t="shared" ref="I270:I280" si="188">(M270/K270)*100</f>
        <v>0.44774011299435029</v>
      </c>
      <c r="J270" s="24">
        <f t="shared" si="184"/>
        <v>63.4</v>
      </c>
      <c r="K270" s="15">
        <f>K269+L270</f>
        <v>14160</v>
      </c>
      <c r="L270" s="15">
        <v>6720</v>
      </c>
      <c r="M270" s="25">
        <f>M269+J270</f>
        <v>63.4</v>
      </c>
      <c r="N270" s="13"/>
      <c r="O270" s="20" t="s">
        <v>83</v>
      </c>
      <c r="P270" s="15">
        <f t="shared" si="185"/>
        <v>353872.6</v>
      </c>
      <c r="Q270" s="26">
        <f t="shared" si="186"/>
        <v>567742.80000000005</v>
      </c>
      <c r="R270" s="13"/>
      <c r="S270" s="60" t="s">
        <v>83</v>
      </c>
      <c r="T270" s="62">
        <f t="shared" ref="T270:T280" si="189">SUM(U4+U17+U30+U43+U56+U69+U82+U95+U108+U121)</f>
        <v>142</v>
      </c>
      <c r="V270" s="16"/>
      <c r="Z270" s="16"/>
    </row>
    <row r="271" spans="1:28" x14ac:dyDescent="0.25">
      <c r="A271" s="20" t="s">
        <v>84</v>
      </c>
      <c r="B271" s="67">
        <f t="shared" si="182"/>
        <v>87.54</v>
      </c>
      <c r="C271" s="87">
        <v>0.83326612903225805</v>
      </c>
      <c r="E271" s="20" t="s">
        <v>84</v>
      </c>
      <c r="F271" s="56">
        <f t="shared" si="183"/>
        <v>0</v>
      </c>
      <c r="G271" s="24">
        <v>0.4</v>
      </c>
      <c r="H271" s="24">
        <f t="shared" si="187"/>
        <v>0</v>
      </c>
      <c r="I271" s="16">
        <f t="shared" si="188"/>
        <v>0.29351851851851851</v>
      </c>
      <c r="J271" s="24">
        <f t="shared" si="184"/>
        <v>0</v>
      </c>
      <c r="K271" s="15">
        <f t="shared" ref="K271:K280" si="190">K270+L271</f>
        <v>21600</v>
      </c>
      <c r="L271" s="15">
        <v>7440</v>
      </c>
      <c r="M271" s="25">
        <f t="shared" ref="M271:M280" si="191">M270+J271</f>
        <v>63.4</v>
      </c>
      <c r="N271" s="13"/>
      <c r="O271" s="20" t="s">
        <v>84</v>
      </c>
      <c r="P271" s="15">
        <f t="shared" si="185"/>
        <v>293795</v>
      </c>
      <c r="Q271" s="26">
        <f t="shared" si="186"/>
        <v>618720.75</v>
      </c>
      <c r="R271" s="13"/>
      <c r="S271" s="60" t="s">
        <v>84</v>
      </c>
      <c r="T271" s="62">
        <f t="shared" si="189"/>
        <v>129</v>
      </c>
      <c r="V271" s="16"/>
      <c r="Z271" s="16"/>
    </row>
    <row r="272" spans="1:28" x14ac:dyDescent="0.25">
      <c r="A272" s="20" t="s">
        <v>85</v>
      </c>
      <c r="B272" s="67">
        <f t="shared" si="182"/>
        <v>89.478999999999999</v>
      </c>
      <c r="C272" s="87">
        <v>0.86493055555555554</v>
      </c>
      <c r="E272" s="20" t="s">
        <v>85</v>
      </c>
      <c r="F272" s="56">
        <f t="shared" si="183"/>
        <v>0</v>
      </c>
      <c r="G272" s="24">
        <v>0.4</v>
      </c>
      <c r="H272" s="24">
        <f t="shared" si="187"/>
        <v>0</v>
      </c>
      <c r="I272" s="16">
        <f t="shared" si="188"/>
        <v>0.22013888888888891</v>
      </c>
      <c r="J272" s="24">
        <f t="shared" si="184"/>
        <v>0</v>
      </c>
      <c r="K272" s="15">
        <f t="shared" si="190"/>
        <v>28800</v>
      </c>
      <c r="L272" s="15">
        <v>7200</v>
      </c>
      <c r="M272" s="25">
        <f t="shared" si="191"/>
        <v>63.4</v>
      </c>
      <c r="N272" s="13"/>
      <c r="O272" s="20" t="s">
        <v>85</v>
      </c>
      <c r="P272" s="15">
        <f t="shared" si="185"/>
        <v>228391.40000000002</v>
      </c>
      <c r="Q272" s="26">
        <f t="shared" si="186"/>
        <v>612037.5</v>
      </c>
      <c r="R272" s="13"/>
      <c r="S272" s="60" t="s">
        <v>85</v>
      </c>
      <c r="T272" s="62">
        <f t="shared" si="189"/>
        <v>22</v>
      </c>
      <c r="V272" s="16"/>
      <c r="Z272" s="16"/>
    </row>
    <row r="273" spans="1:26" x14ac:dyDescent="0.25">
      <c r="A273" s="20" t="s">
        <v>86</v>
      </c>
      <c r="B273" s="67">
        <f t="shared" si="182"/>
        <v>89.804999999999993</v>
      </c>
      <c r="C273" s="87">
        <v>0.89599999999999991</v>
      </c>
      <c r="E273" s="20" t="s">
        <v>86</v>
      </c>
      <c r="F273" s="56">
        <f t="shared" si="183"/>
        <v>0</v>
      </c>
      <c r="G273" s="24">
        <v>0.4</v>
      </c>
      <c r="H273" s="24">
        <f t="shared" si="187"/>
        <v>0</v>
      </c>
      <c r="I273" s="16">
        <f t="shared" si="188"/>
        <v>0.17494481236203091</v>
      </c>
      <c r="J273" s="24">
        <f t="shared" si="184"/>
        <v>0</v>
      </c>
      <c r="K273" s="15">
        <f t="shared" si="190"/>
        <v>36240</v>
      </c>
      <c r="L273" s="15">
        <v>7440</v>
      </c>
      <c r="M273" s="25">
        <f t="shared" si="191"/>
        <v>63.4</v>
      </c>
      <c r="N273" s="13"/>
      <c r="O273" s="20" t="s">
        <v>86</v>
      </c>
      <c r="P273" s="15">
        <f t="shared" si="185"/>
        <v>443110.10000000003</v>
      </c>
      <c r="Q273" s="26">
        <f t="shared" si="186"/>
        <v>634736.80000000005</v>
      </c>
      <c r="R273" s="13"/>
      <c r="S273" s="60" t="s">
        <v>86</v>
      </c>
      <c r="T273" s="62">
        <f t="shared" si="189"/>
        <v>62</v>
      </c>
      <c r="V273" s="16"/>
      <c r="Z273" s="16"/>
    </row>
    <row r="274" spans="1:26" x14ac:dyDescent="0.25">
      <c r="A274" s="20" t="s">
        <v>87</v>
      </c>
      <c r="B274" s="67">
        <f t="shared" si="182"/>
        <v>89.948000000000008</v>
      </c>
      <c r="C274" s="87">
        <v>0.89599999999999991</v>
      </c>
      <c r="E274" s="20" t="s">
        <v>87</v>
      </c>
      <c r="F274" s="56">
        <f t="shared" si="183"/>
        <v>5.2000000000000005E-2</v>
      </c>
      <c r="G274" s="24">
        <v>0.4</v>
      </c>
      <c r="H274" s="24">
        <f t="shared" si="187"/>
        <v>5.1666666666666666E-2</v>
      </c>
      <c r="I274" s="16">
        <f t="shared" si="188"/>
        <v>0.15451197053406998</v>
      </c>
      <c r="J274" s="24">
        <f t="shared" si="184"/>
        <v>3.72</v>
      </c>
      <c r="K274" s="15">
        <f t="shared" si="190"/>
        <v>43440</v>
      </c>
      <c r="L274" s="15">
        <v>7200</v>
      </c>
      <c r="M274" s="25">
        <f t="shared" si="191"/>
        <v>67.12</v>
      </c>
      <c r="N274" s="13"/>
      <c r="O274" s="20" t="s">
        <v>87</v>
      </c>
      <c r="P274" s="15">
        <f t="shared" si="185"/>
        <v>326911.8</v>
      </c>
      <c r="Q274" s="26">
        <f t="shared" si="186"/>
        <v>615246.6</v>
      </c>
      <c r="R274" s="13"/>
      <c r="S274" s="60" t="s">
        <v>87</v>
      </c>
      <c r="T274" s="62">
        <f t="shared" si="189"/>
        <v>102</v>
      </c>
      <c r="V274" s="16"/>
      <c r="Z274" s="16"/>
    </row>
    <row r="275" spans="1:26" x14ac:dyDescent="0.25">
      <c r="A275" s="20" t="s">
        <v>88</v>
      </c>
      <c r="B275" s="67">
        <f t="shared" si="182"/>
        <v>90</v>
      </c>
      <c r="C275" s="87">
        <v>0.89599999999999991</v>
      </c>
      <c r="E275" s="20" t="s">
        <v>88</v>
      </c>
      <c r="F275" s="56">
        <f t="shared" si="183"/>
        <v>0</v>
      </c>
      <c r="G275" s="24">
        <v>0.4</v>
      </c>
      <c r="H275" s="24">
        <f t="shared" si="187"/>
        <v>0</v>
      </c>
      <c r="I275" s="16">
        <f t="shared" si="188"/>
        <v>0.13191823899371069</v>
      </c>
      <c r="J275" s="24">
        <f t="shared" si="184"/>
        <v>0</v>
      </c>
      <c r="K275" s="15">
        <f t="shared" si="190"/>
        <v>50880</v>
      </c>
      <c r="L275" s="15">
        <v>7440</v>
      </c>
      <c r="M275" s="25">
        <f t="shared" si="191"/>
        <v>67.12</v>
      </c>
      <c r="N275" s="13"/>
      <c r="O275" s="20" t="s">
        <v>88</v>
      </c>
      <c r="P275" s="15">
        <f t="shared" si="185"/>
        <v>323022.09999999998</v>
      </c>
      <c r="Q275" s="26">
        <f t="shared" si="186"/>
        <v>636120</v>
      </c>
      <c r="R275" s="13"/>
      <c r="S275" s="60" t="s">
        <v>88</v>
      </c>
      <c r="T275" s="62">
        <f t="shared" si="189"/>
        <v>144</v>
      </c>
      <c r="V275" s="16"/>
      <c r="Z275" s="16"/>
    </row>
    <row r="276" spans="1:26" x14ac:dyDescent="0.25">
      <c r="A276" s="20" t="s">
        <v>89</v>
      </c>
      <c r="B276" s="67">
        <f t="shared" ref="B269:B280" si="192">AVERAGE(R10,R23,R36,R49,R62,R75,R88,R101,R114,R127)</f>
        <v>90</v>
      </c>
      <c r="C276" s="51">
        <v>0.88400000000000001</v>
      </c>
      <c r="E276" s="20" t="s">
        <v>89</v>
      </c>
      <c r="F276" s="56">
        <f t="shared" ref="F269:F280" si="193">AVERAGE(Q10,Q23,Q36,Q49,Q62,Q75,Q88,Q101,Q114,Q127)</f>
        <v>0</v>
      </c>
      <c r="G276" s="24">
        <v>0.4</v>
      </c>
      <c r="H276" s="24">
        <f t="shared" si="187"/>
        <v>0</v>
      </c>
      <c r="I276" s="16">
        <f t="shared" si="188"/>
        <v>0.1150891632373114</v>
      </c>
      <c r="J276" s="24">
        <f t="shared" si="184"/>
        <v>0</v>
      </c>
      <c r="K276" s="15">
        <f t="shared" si="190"/>
        <v>58320</v>
      </c>
      <c r="L276" s="15">
        <v>7440</v>
      </c>
      <c r="M276" s="25">
        <f t="shared" si="191"/>
        <v>67.12</v>
      </c>
      <c r="N276" s="13"/>
      <c r="O276" s="20" t="s">
        <v>89</v>
      </c>
      <c r="P276" s="15">
        <f t="shared" si="185"/>
        <v>453088.69999999995</v>
      </c>
      <c r="Q276" s="26">
        <f t="shared" si="186"/>
        <v>636120</v>
      </c>
      <c r="R276" s="13"/>
      <c r="S276" s="60" t="s">
        <v>89</v>
      </c>
      <c r="T276" s="62">
        <f t="shared" si="189"/>
        <v>98</v>
      </c>
      <c r="V276" s="16"/>
      <c r="Z276" s="16"/>
    </row>
    <row r="277" spans="1:26" x14ac:dyDescent="0.25">
      <c r="A277" s="20" t="s">
        <v>90</v>
      </c>
      <c r="B277" s="67">
        <f t="shared" si="192"/>
        <v>80.570999999999998</v>
      </c>
      <c r="C277" s="51">
        <v>0.64200000000000002</v>
      </c>
      <c r="E277" s="20" t="s">
        <v>90</v>
      </c>
      <c r="F277" s="56">
        <f t="shared" si="193"/>
        <v>0</v>
      </c>
      <c r="G277" s="24">
        <v>0.4</v>
      </c>
      <c r="H277" s="24">
        <f t="shared" si="187"/>
        <v>0</v>
      </c>
      <c r="I277" s="16">
        <f t="shared" si="188"/>
        <v>0.10244200244200244</v>
      </c>
      <c r="J277" s="24">
        <f t="shared" si="184"/>
        <v>0</v>
      </c>
      <c r="K277" s="15">
        <f t="shared" si="190"/>
        <v>65520</v>
      </c>
      <c r="L277" s="15">
        <v>7200</v>
      </c>
      <c r="M277" s="25">
        <f t="shared" si="191"/>
        <v>67.12</v>
      </c>
      <c r="N277" s="13"/>
      <c r="O277" s="20" t="s">
        <v>90</v>
      </c>
      <c r="P277" s="15">
        <f t="shared" si="185"/>
        <v>301940.59999999998</v>
      </c>
      <c r="Q277" s="26">
        <f t="shared" si="186"/>
        <v>551099.75</v>
      </c>
      <c r="R277" s="13"/>
      <c r="S277" s="60" t="s">
        <v>90</v>
      </c>
      <c r="T277" s="62">
        <f t="shared" si="189"/>
        <v>200</v>
      </c>
      <c r="V277" s="16"/>
      <c r="Z277" s="16"/>
    </row>
    <row r="278" spans="1:26" x14ac:dyDescent="0.25">
      <c r="A278" s="20" t="s">
        <v>91</v>
      </c>
      <c r="B278" s="67">
        <f t="shared" si="192"/>
        <v>71.659000000000006</v>
      </c>
      <c r="C278" s="51">
        <v>0.622</v>
      </c>
      <c r="E278" s="20" t="s">
        <v>91</v>
      </c>
      <c r="F278" s="56">
        <f t="shared" si="193"/>
        <v>0</v>
      </c>
      <c r="G278" s="24">
        <v>0.4</v>
      </c>
      <c r="H278" s="24">
        <f t="shared" si="187"/>
        <v>0</v>
      </c>
      <c r="I278" s="16">
        <f t="shared" si="188"/>
        <v>9.1995614035087728E-2</v>
      </c>
      <c r="J278" s="24">
        <f t="shared" si="184"/>
        <v>0</v>
      </c>
      <c r="K278" s="15">
        <f t="shared" si="190"/>
        <v>72960</v>
      </c>
      <c r="L278" s="15">
        <v>7440</v>
      </c>
      <c r="M278" s="25">
        <f t="shared" si="191"/>
        <v>67.12</v>
      </c>
      <c r="N278" s="13"/>
      <c r="O278" s="20" t="s">
        <v>91</v>
      </c>
      <c r="P278" s="15">
        <f t="shared" si="185"/>
        <v>251569.09999999998</v>
      </c>
      <c r="Q278" s="26">
        <f t="shared" si="186"/>
        <v>506483.94999999995</v>
      </c>
      <c r="R278" s="13"/>
      <c r="S278" s="60" t="s">
        <v>91</v>
      </c>
      <c r="T278" s="62">
        <f t="shared" si="189"/>
        <v>160</v>
      </c>
      <c r="V278" s="16"/>
      <c r="Z278" s="16"/>
    </row>
    <row r="279" spans="1:26" x14ac:dyDescent="0.25">
      <c r="A279" s="20" t="s">
        <v>92</v>
      </c>
      <c r="B279" s="67">
        <f t="shared" si="192"/>
        <v>79.114000000000004</v>
      </c>
      <c r="C279" s="51">
        <v>0.60799999999999998</v>
      </c>
      <c r="E279" s="20" t="s">
        <v>92</v>
      </c>
      <c r="F279" s="56">
        <f t="shared" si="193"/>
        <v>0.28100000000000003</v>
      </c>
      <c r="G279" s="24">
        <v>0.4</v>
      </c>
      <c r="H279" s="24">
        <f t="shared" si="187"/>
        <v>0.2804166666666667</v>
      </c>
      <c r="I279" s="16">
        <f t="shared" si="188"/>
        <v>0.10891966067864273</v>
      </c>
      <c r="J279" s="24">
        <f t="shared" si="184"/>
        <v>20.190000000000001</v>
      </c>
      <c r="K279" s="15">
        <f t="shared" si="190"/>
        <v>80160</v>
      </c>
      <c r="L279" s="15">
        <v>7200</v>
      </c>
      <c r="M279" s="25">
        <f t="shared" si="191"/>
        <v>87.31</v>
      </c>
      <c r="N279" s="13"/>
      <c r="O279" s="20" t="s">
        <v>92</v>
      </c>
      <c r="P279" s="15">
        <f t="shared" si="185"/>
        <v>336625.2</v>
      </c>
      <c r="Q279" s="26">
        <f t="shared" si="186"/>
        <v>541138.04999999993</v>
      </c>
      <c r="R279" s="13"/>
      <c r="S279" s="60" t="s">
        <v>92</v>
      </c>
      <c r="T279" s="62">
        <f t="shared" si="189"/>
        <v>174</v>
      </c>
      <c r="V279" s="16"/>
      <c r="Z279" s="16"/>
    </row>
    <row r="280" spans="1:26" ht="15.75" thickBot="1" x14ac:dyDescent="0.3">
      <c r="A280" s="27" t="s">
        <v>93</v>
      </c>
      <c r="B280" s="68">
        <f t="shared" si="192"/>
        <v>84.955999999999989</v>
      </c>
      <c r="C280" s="52">
        <v>0.85499999999999998</v>
      </c>
      <c r="E280" s="27" t="s">
        <v>93</v>
      </c>
      <c r="F280" s="69">
        <f t="shared" si="193"/>
        <v>0</v>
      </c>
      <c r="G280" s="28">
        <v>0.4</v>
      </c>
      <c r="H280" s="28">
        <f t="shared" si="187"/>
        <v>0</v>
      </c>
      <c r="I280" s="34">
        <f t="shared" si="188"/>
        <v>9.9668949771689511E-2</v>
      </c>
      <c r="J280" s="28">
        <f t="shared" si="184"/>
        <v>0</v>
      </c>
      <c r="K280" s="29">
        <f t="shared" si="190"/>
        <v>87600</v>
      </c>
      <c r="L280" s="29">
        <v>7440</v>
      </c>
      <c r="M280" s="30">
        <f t="shared" si="191"/>
        <v>87.31</v>
      </c>
      <c r="N280" s="13"/>
      <c r="O280" s="27" t="s">
        <v>93</v>
      </c>
      <c r="P280" s="29">
        <f t="shared" si="185"/>
        <v>411048.40000000008</v>
      </c>
      <c r="Q280" s="31">
        <f t="shared" si="186"/>
        <v>600471.25</v>
      </c>
      <c r="R280" s="13"/>
      <c r="S280" s="61" t="s">
        <v>93</v>
      </c>
      <c r="T280" s="63">
        <f t="shared" si="189"/>
        <v>89</v>
      </c>
      <c r="V280" s="16"/>
      <c r="Z280" s="16"/>
    </row>
    <row r="281" spans="1:26" ht="15.75" thickBot="1" x14ac:dyDescent="0.3">
      <c r="O281" s="13"/>
      <c r="P281" s="13"/>
      <c r="Q281" s="13"/>
      <c r="R281" s="13"/>
      <c r="S281" s="13"/>
      <c r="T281" s="64"/>
      <c r="U281" s="16"/>
      <c r="V281" s="16"/>
    </row>
    <row r="282" spans="1:26" ht="30" x14ac:dyDescent="0.25">
      <c r="A282" s="78" t="s">
        <v>94</v>
      </c>
      <c r="B282" s="79"/>
      <c r="C282" s="80"/>
      <c r="E282" s="45" t="s">
        <v>95</v>
      </c>
      <c r="F282" s="18"/>
      <c r="G282" s="18"/>
      <c r="H282" s="18"/>
      <c r="I282" s="75" t="s">
        <v>72</v>
      </c>
      <c r="J282" s="75" t="s">
        <v>73</v>
      </c>
      <c r="K282" s="81" t="s">
        <v>74</v>
      </c>
      <c r="L282" s="75" t="s">
        <v>75</v>
      </c>
      <c r="M282" s="72" t="s">
        <v>76</v>
      </c>
      <c r="N282" s="13"/>
      <c r="O282" s="45" t="s">
        <v>96</v>
      </c>
      <c r="P282" s="76" t="s">
        <v>77</v>
      </c>
      <c r="Q282" s="72" t="s">
        <v>8</v>
      </c>
      <c r="S282" s="45" t="s">
        <v>96</v>
      </c>
      <c r="T282" s="65" t="s">
        <v>78</v>
      </c>
    </row>
    <row r="283" spans="1:26" ht="14.85" customHeight="1" x14ac:dyDescent="0.25">
      <c r="A283" s="20"/>
      <c r="B283" s="13" t="s">
        <v>79</v>
      </c>
      <c r="C283" s="21" t="s">
        <v>80</v>
      </c>
      <c r="E283" s="20"/>
      <c r="F283" s="16" t="s">
        <v>79</v>
      </c>
      <c r="G283" s="9" t="s">
        <v>81</v>
      </c>
      <c r="H283" s="13" t="s">
        <v>71</v>
      </c>
      <c r="I283" s="70"/>
      <c r="J283" s="70"/>
      <c r="K283" s="82"/>
      <c r="L283" s="70"/>
      <c r="M283" s="73"/>
      <c r="N283" s="13"/>
      <c r="O283" s="20"/>
      <c r="P283" s="77"/>
      <c r="Q283" s="73"/>
      <c r="R283" s="13"/>
      <c r="S283" s="22"/>
      <c r="T283" s="66"/>
    </row>
    <row r="284" spans="1:26" x14ac:dyDescent="0.25">
      <c r="A284" s="20" t="s">
        <v>82</v>
      </c>
      <c r="B284" s="67">
        <f t="shared" ref="B284:B290" si="194">AVERAGE(R134,R147,R160,R173,R186,R199,R212,R225,R238,R251)</f>
        <v>87.743000000000009</v>
      </c>
      <c r="C284" s="87">
        <v>0.85844086021505384</v>
      </c>
      <c r="E284" s="20" t="s">
        <v>82</v>
      </c>
      <c r="F284" s="56">
        <f t="shared" ref="F284:F290" si="195">AVERAGE(Q134,Q147,Q160,Q173,Q186,Q199,Q212,Q225,Q238,Q251)</f>
        <v>0</v>
      </c>
      <c r="G284" s="24">
        <v>0.4</v>
      </c>
      <c r="H284" s="24">
        <f>(J284/L284)*100</f>
        <v>0</v>
      </c>
      <c r="I284" s="24">
        <f>(M284/K284)*100</f>
        <v>0</v>
      </c>
      <c r="J284" s="16">
        <f t="shared" ref="J284:J295" si="196">SUM(J134,J147,J160,J173,J186,J199,J212,J225,J238,J251)</f>
        <v>0</v>
      </c>
      <c r="K284" s="32">
        <f>L284</f>
        <v>7440</v>
      </c>
      <c r="L284" s="32">
        <v>7440</v>
      </c>
      <c r="M284" s="33">
        <f>J284</f>
        <v>0</v>
      </c>
      <c r="N284" s="13"/>
      <c r="O284" s="20" t="s">
        <v>82</v>
      </c>
      <c r="P284" s="15">
        <f>SUM(C134,C147,C160,C173,C186,C199,C212,C225,C238,C251)</f>
        <v>388831.30000000005</v>
      </c>
      <c r="Q284" s="26">
        <f t="shared" ref="Q284:Q295" si="197">SUM(I134,I147,I160,I173,I186,I199,I212,I225,I238,I251)</f>
        <v>796422.1</v>
      </c>
      <c r="R284" s="13"/>
      <c r="S284" s="60" t="s">
        <v>82</v>
      </c>
      <c r="T284" s="62">
        <f>SUM(U134+U147+U160+U173+U186+U199+U212+U225+U238+U251)</f>
        <v>221</v>
      </c>
    </row>
    <row r="285" spans="1:26" x14ac:dyDescent="0.25">
      <c r="A285" s="20" t="s">
        <v>83</v>
      </c>
      <c r="B285" s="67">
        <f t="shared" si="194"/>
        <v>90</v>
      </c>
      <c r="C285" s="87">
        <v>0.87119047619047618</v>
      </c>
      <c r="E285" s="20" t="s">
        <v>83</v>
      </c>
      <c r="F285" s="56">
        <f t="shared" si="195"/>
        <v>0</v>
      </c>
      <c r="G285" s="24">
        <v>0.4</v>
      </c>
      <c r="H285" s="24">
        <f t="shared" ref="H285:H295" si="198">(J285/L285)*100</f>
        <v>0</v>
      </c>
      <c r="I285" s="24">
        <f t="shared" ref="I285:I295" si="199">(M285/K285)*100</f>
        <v>0</v>
      </c>
      <c r="J285" s="16">
        <f t="shared" si="196"/>
        <v>0</v>
      </c>
      <c r="K285" s="32">
        <f>K284+L285</f>
        <v>14160</v>
      </c>
      <c r="L285" s="32">
        <v>6720</v>
      </c>
      <c r="M285" s="33">
        <f>M284+J285</f>
        <v>0</v>
      </c>
      <c r="N285" s="13"/>
      <c r="O285" s="20" t="s">
        <v>83</v>
      </c>
      <c r="P285" s="15">
        <f t="shared" ref="P285:P295" si="200">SUM(C135,C148,C161,C174,C187,C200,C213,C226,C239,C252)</f>
        <v>363089.79999999993</v>
      </c>
      <c r="Q285" s="26">
        <f t="shared" si="197"/>
        <v>737856</v>
      </c>
      <c r="R285" s="13"/>
      <c r="S285" s="60" t="s">
        <v>83</v>
      </c>
      <c r="T285" s="62">
        <f t="shared" ref="T285:T295" si="201">SUM(U135+U148+U161+U174+U187+U200+U213+U226+U239+U252)</f>
        <v>239</v>
      </c>
    </row>
    <row r="286" spans="1:26" x14ac:dyDescent="0.25">
      <c r="A286" s="20" t="s">
        <v>84</v>
      </c>
      <c r="B286" s="67">
        <f t="shared" si="194"/>
        <v>92.066999999999993</v>
      </c>
      <c r="C286" s="87">
        <v>0.8667338709677419</v>
      </c>
      <c r="E286" s="20" t="s">
        <v>84</v>
      </c>
      <c r="F286" s="56">
        <f t="shared" si="195"/>
        <v>1.0999999999999999E-2</v>
      </c>
      <c r="G286" s="24">
        <v>0.4</v>
      </c>
      <c r="H286" s="24">
        <f t="shared" si="198"/>
        <v>1.1424731182795699E-2</v>
      </c>
      <c r="I286" s="24">
        <f t="shared" si="199"/>
        <v>3.9351851851851848E-3</v>
      </c>
      <c r="J286" s="16">
        <f t="shared" si="196"/>
        <v>0.85</v>
      </c>
      <c r="K286" s="32">
        <f t="shared" ref="K286:K295" si="202">K285+L286</f>
        <v>21600</v>
      </c>
      <c r="L286" s="32">
        <v>7440</v>
      </c>
      <c r="M286" s="33">
        <f t="shared" ref="M286:M295" si="203">M285+J286</f>
        <v>0.85</v>
      </c>
      <c r="N286" s="13"/>
      <c r="O286" s="20" t="s">
        <v>84</v>
      </c>
      <c r="P286" s="15">
        <f t="shared" si="200"/>
        <v>276667.90000000002</v>
      </c>
      <c r="Q286" s="26">
        <f t="shared" si="197"/>
        <v>835673.16</v>
      </c>
      <c r="R286" s="13"/>
      <c r="S286" s="60" t="s">
        <v>84</v>
      </c>
      <c r="T286" s="62">
        <f t="shared" si="201"/>
        <v>441</v>
      </c>
    </row>
    <row r="287" spans="1:26" x14ac:dyDescent="0.25">
      <c r="A287" s="20" t="s">
        <v>85</v>
      </c>
      <c r="B287" s="67">
        <f t="shared" si="194"/>
        <v>95.641999999999996</v>
      </c>
      <c r="C287" s="87">
        <v>0.89506944444444447</v>
      </c>
      <c r="E287" s="20" t="s">
        <v>85</v>
      </c>
      <c r="F287" s="56">
        <f t="shared" si="195"/>
        <v>0</v>
      </c>
      <c r="G287" s="24">
        <v>0.4</v>
      </c>
      <c r="H287" s="24">
        <f t="shared" si="198"/>
        <v>0</v>
      </c>
      <c r="I287" s="24">
        <f t="shared" si="199"/>
        <v>2.9513888888888888E-3</v>
      </c>
      <c r="J287" s="16">
        <f t="shared" si="196"/>
        <v>0</v>
      </c>
      <c r="K287" s="32">
        <f t="shared" si="202"/>
        <v>28800</v>
      </c>
      <c r="L287" s="32">
        <v>7200</v>
      </c>
      <c r="M287" s="33">
        <f t="shared" si="203"/>
        <v>0.85</v>
      </c>
      <c r="N287" s="13"/>
      <c r="O287" s="20" t="s">
        <v>85</v>
      </c>
      <c r="P287" s="15">
        <f t="shared" si="200"/>
        <v>218059.90000000002</v>
      </c>
      <c r="Q287" s="26">
        <f t="shared" si="197"/>
        <v>840122.49999999988</v>
      </c>
      <c r="R287" s="13"/>
      <c r="S287" s="60" t="s">
        <v>85</v>
      </c>
      <c r="T287" s="62">
        <f t="shared" si="201"/>
        <v>210</v>
      </c>
    </row>
    <row r="288" spans="1:26" x14ac:dyDescent="0.25">
      <c r="A288" s="20" t="s">
        <v>86</v>
      </c>
      <c r="B288" s="67">
        <f t="shared" si="194"/>
        <v>99.92</v>
      </c>
      <c r="C288" s="87">
        <v>0.996</v>
      </c>
      <c r="E288" s="20" t="s">
        <v>86</v>
      </c>
      <c r="F288" s="56">
        <f t="shared" si="195"/>
        <v>0</v>
      </c>
      <c r="G288" s="24">
        <v>0.4</v>
      </c>
      <c r="H288" s="24">
        <f t="shared" si="198"/>
        <v>0</v>
      </c>
      <c r="I288" s="24">
        <f t="shared" si="199"/>
        <v>2.3454746136865341E-3</v>
      </c>
      <c r="J288" s="16">
        <f t="shared" si="196"/>
        <v>0</v>
      </c>
      <c r="K288" s="32">
        <f t="shared" si="202"/>
        <v>36240</v>
      </c>
      <c r="L288" s="32">
        <v>7440</v>
      </c>
      <c r="M288" s="33">
        <f t="shared" si="203"/>
        <v>0.85</v>
      </c>
      <c r="N288" s="13"/>
      <c r="O288" s="20" t="s">
        <v>86</v>
      </c>
      <c r="P288" s="15">
        <f t="shared" si="200"/>
        <v>529890</v>
      </c>
      <c r="Q288" s="26">
        <f t="shared" si="197"/>
        <v>906961.41999999993</v>
      </c>
      <c r="R288" s="13"/>
      <c r="S288" s="60" t="s">
        <v>86</v>
      </c>
      <c r="T288" s="62">
        <f t="shared" si="201"/>
        <v>125</v>
      </c>
    </row>
    <row r="289" spans="1:20" x14ac:dyDescent="0.25">
      <c r="A289" s="20" t="s">
        <v>87</v>
      </c>
      <c r="B289" s="67">
        <f t="shared" si="194"/>
        <v>99.912999999999997</v>
      </c>
      <c r="C289" s="87">
        <v>0.996</v>
      </c>
      <c r="E289" s="20" t="s">
        <v>87</v>
      </c>
      <c r="F289" s="56">
        <f t="shared" si="195"/>
        <v>8.6999999999999994E-2</v>
      </c>
      <c r="G289" s="24">
        <v>0.4</v>
      </c>
      <c r="H289" s="24">
        <f t="shared" si="198"/>
        <v>8.6805555555555552E-2</v>
      </c>
      <c r="I289" s="24">
        <f t="shared" si="199"/>
        <v>1.6344383057090239E-2</v>
      </c>
      <c r="J289" s="16">
        <f t="shared" si="196"/>
        <v>6.25</v>
      </c>
      <c r="K289" s="32">
        <f t="shared" si="202"/>
        <v>43440</v>
      </c>
      <c r="L289" s="32">
        <v>7200</v>
      </c>
      <c r="M289" s="33">
        <f t="shared" si="203"/>
        <v>7.1</v>
      </c>
      <c r="N289" s="13"/>
      <c r="O289" s="20" t="s">
        <v>87</v>
      </c>
      <c r="P289" s="15">
        <f t="shared" si="200"/>
        <v>352305.69999999995</v>
      </c>
      <c r="Q289" s="26">
        <f t="shared" si="197"/>
        <v>877637.5</v>
      </c>
      <c r="R289" s="13"/>
      <c r="S289" s="60" t="s">
        <v>87</v>
      </c>
      <c r="T289" s="62">
        <f t="shared" si="201"/>
        <v>334</v>
      </c>
    </row>
    <row r="290" spans="1:20" x14ac:dyDescent="0.25">
      <c r="A290" s="20" t="s">
        <v>88</v>
      </c>
      <c r="B290" s="67">
        <f t="shared" si="194"/>
        <v>100</v>
      </c>
      <c r="C290" s="87">
        <v>0.996</v>
      </c>
      <c r="E290" s="20" t="s">
        <v>88</v>
      </c>
      <c r="F290" s="56">
        <f t="shared" si="195"/>
        <v>0</v>
      </c>
      <c r="G290" s="24">
        <v>0.4</v>
      </c>
      <c r="H290" s="24">
        <f t="shared" si="198"/>
        <v>0</v>
      </c>
      <c r="I290" s="24">
        <f t="shared" si="199"/>
        <v>1.3954402515723271E-2</v>
      </c>
      <c r="J290" s="16">
        <f t="shared" si="196"/>
        <v>0</v>
      </c>
      <c r="K290" s="32">
        <f t="shared" si="202"/>
        <v>50880</v>
      </c>
      <c r="L290" s="32">
        <v>7440</v>
      </c>
      <c r="M290" s="33">
        <f t="shared" si="203"/>
        <v>7.1</v>
      </c>
      <c r="N290" s="13"/>
      <c r="O290" s="20" t="s">
        <v>88</v>
      </c>
      <c r="P290" s="15">
        <f t="shared" si="200"/>
        <v>364392.6</v>
      </c>
      <c r="Q290" s="26">
        <f t="shared" si="197"/>
        <v>907680</v>
      </c>
      <c r="R290" s="13"/>
      <c r="S290" s="60" t="s">
        <v>88</v>
      </c>
      <c r="T290" s="62">
        <f t="shared" si="201"/>
        <v>330</v>
      </c>
    </row>
    <row r="291" spans="1:20" x14ac:dyDescent="0.25">
      <c r="A291" s="20" t="s">
        <v>89</v>
      </c>
      <c r="B291" s="67">
        <f t="shared" ref="B284:B295" si="204">AVERAGE(R141,R154,R167,R180,R193,R206,R219,R232,R245,R258)</f>
        <v>99.108999999999995</v>
      </c>
      <c r="C291" s="51">
        <v>0.97599999999999998</v>
      </c>
      <c r="E291" s="20" t="s">
        <v>89</v>
      </c>
      <c r="F291" s="56">
        <f t="shared" ref="F284:F295" si="205">AVERAGE(Q141,Q154,Q167,Q180,Q193,Q206,Q219,Q232,Q245,Q258)</f>
        <v>0</v>
      </c>
      <c r="G291" s="24">
        <v>0.4</v>
      </c>
      <c r="H291" s="24">
        <f t="shared" si="198"/>
        <v>0</v>
      </c>
      <c r="I291" s="24">
        <f t="shared" si="199"/>
        <v>1.2174211248285322E-2</v>
      </c>
      <c r="J291" s="16">
        <f t="shared" si="196"/>
        <v>0</v>
      </c>
      <c r="K291" s="32">
        <f t="shared" si="202"/>
        <v>58320</v>
      </c>
      <c r="L291" s="32">
        <v>7440</v>
      </c>
      <c r="M291" s="33">
        <f t="shared" si="203"/>
        <v>7.1</v>
      </c>
      <c r="N291" s="13"/>
      <c r="O291" s="20" t="s">
        <v>89</v>
      </c>
      <c r="P291" s="15">
        <f t="shared" si="200"/>
        <v>519651.4</v>
      </c>
      <c r="Q291" s="26">
        <f t="shared" si="197"/>
        <v>899593.84</v>
      </c>
      <c r="R291" s="13"/>
      <c r="S291" s="60" t="s">
        <v>89</v>
      </c>
      <c r="T291" s="62">
        <f t="shared" si="201"/>
        <v>135</v>
      </c>
    </row>
    <row r="292" spans="1:20" x14ac:dyDescent="0.25">
      <c r="A292" s="20" t="s">
        <v>90</v>
      </c>
      <c r="B292" s="67">
        <f t="shared" si="204"/>
        <v>86.512</v>
      </c>
      <c r="C292" s="51">
        <v>0.65800000000000003</v>
      </c>
      <c r="E292" s="20" t="s">
        <v>90</v>
      </c>
      <c r="F292" s="56">
        <f t="shared" si="205"/>
        <v>0</v>
      </c>
      <c r="G292" s="24">
        <v>0.4</v>
      </c>
      <c r="H292" s="24">
        <f t="shared" si="198"/>
        <v>0</v>
      </c>
      <c r="I292" s="24">
        <f t="shared" si="199"/>
        <v>1.0836385836385836E-2</v>
      </c>
      <c r="J292" s="16">
        <f t="shared" si="196"/>
        <v>0</v>
      </c>
      <c r="K292" s="32">
        <f t="shared" si="202"/>
        <v>65520</v>
      </c>
      <c r="L292" s="32">
        <v>7200</v>
      </c>
      <c r="M292" s="33">
        <f t="shared" si="203"/>
        <v>7.1</v>
      </c>
      <c r="N292" s="13"/>
      <c r="O292" s="20" t="s">
        <v>90</v>
      </c>
      <c r="P292" s="15">
        <f t="shared" si="200"/>
        <v>318085.40000000002</v>
      </c>
      <c r="Q292" s="26">
        <f t="shared" si="197"/>
        <v>759919.7</v>
      </c>
      <c r="R292" s="13"/>
      <c r="S292" s="60" t="s">
        <v>90</v>
      </c>
      <c r="T292" s="62">
        <f t="shared" si="201"/>
        <v>157</v>
      </c>
    </row>
    <row r="293" spans="1:20" x14ac:dyDescent="0.25">
      <c r="A293" s="20" t="s">
        <v>91</v>
      </c>
      <c r="B293" s="67">
        <f t="shared" si="204"/>
        <v>84.542000000000002</v>
      </c>
      <c r="C293" s="51">
        <v>0.67800000000000005</v>
      </c>
      <c r="E293" s="20" t="s">
        <v>91</v>
      </c>
      <c r="F293" s="57">
        <f t="shared" si="205"/>
        <v>0.67399999999999993</v>
      </c>
      <c r="G293" s="24">
        <v>0.4</v>
      </c>
      <c r="H293" s="24">
        <f t="shared" si="198"/>
        <v>0.67365591397849467</v>
      </c>
      <c r="I293" s="24">
        <f t="shared" si="199"/>
        <v>7.842653508771931E-2</v>
      </c>
      <c r="J293" s="16">
        <f>SUM(J143,J156,J169,J182,J195,J208,J221,J234,J247,J260)</f>
        <v>50.120000000000005</v>
      </c>
      <c r="K293" s="32">
        <f t="shared" si="202"/>
        <v>72960</v>
      </c>
      <c r="L293" s="32">
        <v>7440</v>
      </c>
      <c r="M293" s="33">
        <f t="shared" si="203"/>
        <v>57.220000000000006</v>
      </c>
      <c r="N293" s="13"/>
      <c r="O293" s="20" t="s">
        <v>91</v>
      </c>
      <c r="P293" s="15">
        <f t="shared" si="200"/>
        <v>259401.59999999998</v>
      </c>
      <c r="Q293" s="26">
        <f t="shared" si="197"/>
        <v>767383.66</v>
      </c>
      <c r="R293" s="13"/>
      <c r="S293" s="60" t="s">
        <v>91</v>
      </c>
      <c r="T293" s="62">
        <f t="shared" si="201"/>
        <v>289</v>
      </c>
    </row>
    <row r="294" spans="1:20" x14ac:dyDescent="0.25">
      <c r="A294" s="20" t="s">
        <v>92</v>
      </c>
      <c r="B294" s="67">
        <f t="shared" si="204"/>
        <v>91.48599999999999</v>
      </c>
      <c r="C294" s="51">
        <v>0.69199999999999995</v>
      </c>
      <c r="E294" s="20" t="s">
        <v>92</v>
      </c>
      <c r="F294" s="56">
        <f t="shared" si="205"/>
        <v>0</v>
      </c>
      <c r="G294" s="24">
        <v>0.4</v>
      </c>
      <c r="H294" s="24">
        <f t="shared" si="198"/>
        <v>0</v>
      </c>
      <c r="I294" s="24">
        <f t="shared" si="199"/>
        <v>7.1382235528942128E-2</v>
      </c>
      <c r="J294" s="16">
        <f t="shared" si="196"/>
        <v>0</v>
      </c>
      <c r="K294" s="32">
        <f t="shared" si="202"/>
        <v>80160</v>
      </c>
      <c r="L294" s="32">
        <v>7200</v>
      </c>
      <c r="M294" s="33">
        <f t="shared" si="203"/>
        <v>57.220000000000006</v>
      </c>
      <c r="N294" s="13"/>
      <c r="O294" s="20" t="s">
        <v>92</v>
      </c>
      <c r="P294" s="15">
        <f t="shared" si="200"/>
        <v>408087</v>
      </c>
      <c r="Q294" s="26">
        <f t="shared" si="197"/>
        <v>803612.77999999991</v>
      </c>
      <c r="R294" s="13"/>
      <c r="S294" s="60" t="s">
        <v>92</v>
      </c>
      <c r="T294" s="62">
        <f t="shared" si="201"/>
        <v>182</v>
      </c>
    </row>
    <row r="295" spans="1:20" ht="15.75" thickBot="1" x14ac:dyDescent="0.3">
      <c r="A295" s="27" t="s">
        <v>93</v>
      </c>
      <c r="B295" s="68">
        <f t="shared" si="204"/>
        <v>99.92</v>
      </c>
      <c r="C295" s="52">
        <v>0.98099999999999998</v>
      </c>
      <c r="E295" s="27" t="s">
        <v>93</v>
      </c>
      <c r="F295" s="69">
        <f t="shared" si="205"/>
        <v>0</v>
      </c>
      <c r="G295" s="28">
        <v>0.4</v>
      </c>
      <c r="H295" s="28">
        <f t="shared" si="198"/>
        <v>0</v>
      </c>
      <c r="I295" s="28">
        <f t="shared" si="199"/>
        <v>6.5319634703196364E-2</v>
      </c>
      <c r="J295" s="34">
        <f t="shared" si="196"/>
        <v>0</v>
      </c>
      <c r="K295" s="35">
        <f t="shared" si="202"/>
        <v>87600</v>
      </c>
      <c r="L295" s="35">
        <v>7440</v>
      </c>
      <c r="M295" s="36">
        <f t="shared" si="203"/>
        <v>57.220000000000006</v>
      </c>
      <c r="N295" s="13"/>
      <c r="O295" s="27" t="s">
        <v>93</v>
      </c>
      <c r="P295" s="29">
        <f t="shared" si="200"/>
        <v>427568</v>
      </c>
      <c r="Q295" s="31">
        <f t="shared" si="197"/>
        <v>906956.54</v>
      </c>
      <c r="R295" s="13"/>
      <c r="S295" s="61" t="s">
        <v>93</v>
      </c>
      <c r="T295" s="63">
        <f t="shared" si="201"/>
        <v>202</v>
      </c>
    </row>
    <row r="296" spans="1:20" ht="15.75" thickBot="1" x14ac:dyDescent="0.3">
      <c r="B296" s="13"/>
      <c r="C296" s="13"/>
      <c r="F296" s="13"/>
      <c r="O296" s="13"/>
      <c r="P296" s="13"/>
      <c r="Q296" s="13"/>
      <c r="R296" s="13"/>
      <c r="S296" s="13"/>
    </row>
    <row r="297" spans="1:20" x14ac:dyDescent="0.25">
      <c r="A297" s="46" t="s">
        <v>97</v>
      </c>
      <c r="B297" s="18"/>
      <c r="C297" s="37"/>
      <c r="E297" s="45" t="s">
        <v>98</v>
      </c>
      <c r="F297" s="38"/>
      <c r="G297" s="38"/>
      <c r="H297" s="18"/>
      <c r="I297" s="75" t="s">
        <v>72</v>
      </c>
      <c r="J297" s="75" t="s">
        <v>73</v>
      </c>
      <c r="K297" s="81" t="s">
        <v>74</v>
      </c>
      <c r="L297" s="75" t="s">
        <v>75</v>
      </c>
      <c r="M297" s="72" t="s">
        <v>76</v>
      </c>
      <c r="N297" s="13"/>
      <c r="O297" s="45" t="s">
        <v>99</v>
      </c>
      <c r="P297" s="76" t="s">
        <v>77</v>
      </c>
      <c r="Q297" s="72" t="s">
        <v>8</v>
      </c>
      <c r="T297" s="13"/>
    </row>
    <row r="298" spans="1:20" ht="14.85" customHeight="1" x14ac:dyDescent="0.25">
      <c r="A298" s="20"/>
      <c r="B298" s="13" t="s">
        <v>79</v>
      </c>
      <c r="C298" s="21" t="s">
        <v>80</v>
      </c>
      <c r="E298" s="20"/>
      <c r="F298" s="16" t="s">
        <v>79</v>
      </c>
      <c r="G298" s="9" t="s">
        <v>81</v>
      </c>
      <c r="H298" s="13" t="s">
        <v>71</v>
      </c>
      <c r="I298" s="70"/>
      <c r="J298" s="70"/>
      <c r="K298" s="82"/>
      <c r="L298" s="70"/>
      <c r="M298" s="73"/>
      <c r="N298" s="13"/>
      <c r="O298" s="20"/>
      <c r="P298" s="77"/>
      <c r="Q298" s="73"/>
      <c r="R298" s="13"/>
      <c r="S298" s="13"/>
      <c r="T298" s="13"/>
    </row>
    <row r="299" spans="1:20" ht="14.85" customHeight="1" x14ac:dyDescent="0.25">
      <c r="A299" s="20" t="s">
        <v>82</v>
      </c>
      <c r="B299" s="67">
        <f t="shared" ref="B299:B305" si="206">AVERAGE(B269,B284)</f>
        <v>88.547500000000014</v>
      </c>
      <c r="C299" s="53">
        <v>87</v>
      </c>
      <c r="E299" s="20" t="s">
        <v>82</v>
      </c>
      <c r="F299" s="56">
        <f t="shared" ref="F299:F305" si="207">AVERAGE(F269,F284)</f>
        <v>0</v>
      </c>
      <c r="G299" s="24">
        <v>0.4</v>
      </c>
      <c r="H299" s="24">
        <f>(J299/L299)*100</f>
        <v>0</v>
      </c>
      <c r="I299" s="24">
        <f>(M299/K299)*100</f>
        <v>0</v>
      </c>
      <c r="J299" s="24">
        <f t="shared" ref="J299:J310" si="208">SUM(J269,J284)</f>
        <v>0</v>
      </c>
      <c r="K299" s="32">
        <f>L299</f>
        <v>14880</v>
      </c>
      <c r="L299" s="15">
        <f>7440*2</f>
        <v>14880</v>
      </c>
      <c r="M299" s="33">
        <f>J299</f>
        <v>0</v>
      </c>
      <c r="N299" s="13"/>
      <c r="O299" s="20" t="s">
        <v>82</v>
      </c>
      <c r="P299" s="15">
        <f>SUM(P269,P284)</f>
        <v>765582.5</v>
      </c>
      <c r="Q299" s="26">
        <f>SUM(Q269,Q284)</f>
        <v>1427959.2999999998</v>
      </c>
      <c r="R299" s="13"/>
      <c r="S299" s="13"/>
      <c r="T299" s="13"/>
    </row>
    <row r="300" spans="1:20" x14ac:dyDescent="0.25">
      <c r="A300" s="20" t="s">
        <v>83</v>
      </c>
      <c r="B300" s="67">
        <f t="shared" si="206"/>
        <v>89.465999999999994</v>
      </c>
      <c r="C300" s="53">
        <v>87</v>
      </c>
      <c r="E300" s="20" t="s">
        <v>83</v>
      </c>
      <c r="F300" s="57">
        <f t="shared" si="207"/>
        <v>0.47199999999999998</v>
      </c>
      <c r="G300" s="24">
        <v>0.4</v>
      </c>
      <c r="H300" s="24">
        <f t="shared" ref="H300:H310" si="209">(J300/L300)*100</f>
        <v>0.47172619047619047</v>
      </c>
      <c r="I300" s="24">
        <f t="shared" ref="I300:I310" si="210">(M300/K300)*100</f>
        <v>0.22387005649717515</v>
      </c>
      <c r="J300" s="24">
        <f t="shared" si="208"/>
        <v>63.4</v>
      </c>
      <c r="K300" s="32">
        <f>K299+L300</f>
        <v>28320</v>
      </c>
      <c r="L300" s="15">
        <f>6720*2</f>
        <v>13440</v>
      </c>
      <c r="M300" s="33">
        <f>M299+J300</f>
        <v>63.4</v>
      </c>
      <c r="N300" s="13"/>
      <c r="O300" s="20" t="s">
        <v>83</v>
      </c>
      <c r="P300" s="15">
        <f t="shared" ref="P300:Q310" si="211">SUM(P270,P285)</f>
        <v>716962.39999999991</v>
      </c>
      <c r="Q300" s="26">
        <f t="shared" si="211"/>
        <v>1305598.8</v>
      </c>
      <c r="R300" s="13"/>
      <c r="S300" s="13"/>
      <c r="T300" s="13"/>
    </row>
    <row r="301" spans="1:20" x14ac:dyDescent="0.25">
      <c r="A301" s="20" t="s">
        <v>84</v>
      </c>
      <c r="B301" s="67">
        <f t="shared" si="206"/>
        <v>89.8035</v>
      </c>
      <c r="C301" s="53">
        <v>85</v>
      </c>
      <c r="E301" s="20" t="s">
        <v>84</v>
      </c>
      <c r="F301" s="56">
        <f t="shared" si="207"/>
        <v>5.4999999999999997E-3</v>
      </c>
      <c r="G301" s="24">
        <v>0.4</v>
      </c>
      <c r="H301" s="24">
        <f t="shared" si="209"/>
        <v>5.7123655913978496E-3</v>
      </c>
      <c r="I301" s="24">
        <f t="shared" si="210"/>
        <v>0.14872685185185186</v>
      </c>
      <c r="J301" s="24">
        <f t="shared" si="208"/>
        <v>0.85</v>
      </c>
      <c r="K301" s="32">
        <f t="shared" ref="K301:K310" si="212">K300+L301</f>
        <v>43200</v>
      </c>
      <c r="L301" s="15">
        <f>7440*2</f>
        <v>14880</v>
      </c>
      <c r="M301" s="33">
        <f t="shared" ref="M301:M310" si="213">M300+J301</f>
        <v>64.25</v>
      </c>
      <c r="N301" s="13"/>
      <c r="O301" s="20" t="s">
        <v>84</v>
      </c>
      <c r="P301" s="15">
        <f t="shared" si="211"/>
        <v>570462.9</v>
      </c>
      <c r="Q301" s="26">
        <f t="shared" si="211"/>
        <v>1454393.9100000001</v>
      </c>
      <c r="R301" s="13"/>
      <c r="S301" s="13"/>
      <c r="T301" s="13"/>
    </row>
    <row r="302" spans="1:20" x14ac:dyDescent="0.25">
      <c r="A302" s="20" t="s">
        <v>85</v>
      </c>
      <c r="B302" s="67">
        <f t="shared" si="206"/>
        <v>92.56049999999999</v>
      </c>
      <c r="C302" s="53">
        <v>88</v>
      </c>
      <c r="E302" s="20" t="s">
        <v>85</v>
      </c>
      <c r="F302" s="56">
        <f t="shared" si="207"/>
        <v>0</v>
      </c>
      <c r="G302" s="24">
        <v>0.4</v>
      </c>
      <c r="H302" s="24">
        <f t="shared" si="209"/>
        <v>0</v>
      </c>
      <c r="I302" s="24">
        <f t="shared" si="210"/>
        <v>0.1115451388888889</v>
      </c>
      <c r="J302" s="24">
        <f t="shared" si="208"/>
        <v>0</v>
      </c>
      <c r="K302" s="32">
        <f t="shared" si="212"/>
        <v>57600</v>
      </c>
      <c r="L302" s="15">
        <f>7200*2</f>
        <v>14400</v>
      </c>
      <c r="M302" s="33">
        <f t="shared" si="213"/>
        <v>64.25</v>
      </c>
      <c r="N302" s="13"/>
      <c r="O302" s="20" t="s">
        <v>85</v>
      </c>
      <c r="P302" s="15">
        <f t="shared" si="211"/>
        <v>446451.30000000005</v>
      </c>
      <c r="Q302" s="26">
        <f t="shared" si="211"/>
        <v>1452160</v>
      </c>
      <c r="R302" s="13"/>
      <c r="S302" s="13"/>
      <c r="T302" s="13"/>
    </row>
    <row r="303" spans="1:20" x14ac:dyDescent="0.25">
      <c r="A303" s="20" t="s">
        <v>86</v>
      </c>
      <c r="B303" s="67">
        <f t="shared" si="206"/>
        <v>94.862499999999997</v>
      </c>
      <c r="C303" s="53">
        <v>94.6</v>
      </c>
      <c r="E303" s="20" t="s">
        <v>86</v>
      </c>
      <c r="F303" s="56">
        <f t="shared" si="207"/>
        <v>0</v>
      </c>
      <c r="G303" s="24">
        <v>0.4</v>
      </c>
      <c r="H303" s="24">
        <f t="shared" si="209"/>
        <v>0</v>
      </c>
      <c r="I303" s="24">
        <f t="shared" si="210"/>
        <v>8.8645143487858721E-2</v>
      </c>
      <c r="J303" s="24">
        <f t="shared" si="208"/>
        <v>0</v>
      </c>
      <c r="K303" s="32">
        <f t="shared" si="212"/>
        <v>72480</v>
      </c>
      <c r="L303" s="15">
        <f>7440*2</f>
        <v>14880</v>
      </c>
      <c r="M303" s="33">
        <f t="shared" si="213"/>
        <v>64.25</v>
      </c>
      <c r="N303" s="13"/>
      <c r="O303" s="20" t="s">
        <v>86</v>
      </c>
      <c r="P303" s="15">
        <f t="shared" si="211"/>
        <v>973000.10000000009</v>
      </c>
      <c r="Q303" s="26">
        <f t="shared" si="211"/>
        <v>1541698.22</v>
      </c>
      <c r="R303" s="13"/>
      <c r="S303" s="13"/>
      <c r="T303" s="13"/>
    </row>
    <row r="304" spans="1:20" x14ac:dyDescent="0.25">
      <c r="A304" s="20" t="s">
        <v>87</v>
      </c>
      <c r="B304" s="67">
        <f t="shared" si="206"/>
        <v>94.930499999999995</v>
      </c>
      <c r="C304" s="53">
        <v>94.6</v>
      </c>
      <c r="E304" s="20" t="s">
        <v>87</v>
      </c>
      <c r="F304" s="56">
        <f t="shared" si="207"/>
        <v>6.9500000000000006E-2</v>
      </c>
      <c r="G304" s="24">
        <v>0.4</v>
      </c>
      <c r="H304" s="24">
        <f t="shared" si="209"/>
        <v>6.9236111111111109E-2</v>
      </c>
      <c r="I304" s="24">
        <f t="shared" si="210"/>
        <v>8.542817679558011E-2</v>
      </c>
      <c r="J304" s="24">
        <f t="shared" si="208"/>
        <v>9.9700000000000006</v>
      </c>
      <c r="K304" s="32">
        <f t="shared" si="212"/>
        <v>86880</v>
      </c>
      <c r="L304" s="15">
        <f>7200*2</f>
        <v>14400</v>
      </c>
      <c r="M304" s="33">
        <f t="shared" si="213"/>
        <v>74.22</v>
      </c>
      <c r="N304" s="13"/>
      <c r="O304" s="20" t="s">
        <v>87</v>
      </c>
      <c r="P304" s="15">
        <f t="shared" si="211"/>
        <v>679217.5</v>
      </c>
      <c r="Q304" s="26">
        <f t="shared" si="211"/>
        <v>1492884.1</v>
      </c>
      <c r="R304" s="13"/>
      <c r="S304" s="13"/>
      <c r="T304" s="13"/>
    </row>
    <row r="305" spans="1:21" x14ac:dyDescent="0.25">
      <c r="A305" s="20" t="s">
        <v>88</v>
      </c>
      <c r="B305" s="67">
        <f t="shared" si="206"/>
        <v>95</v>
      </c>
      <c r="C305" s="53">
        <v>94.6</v>
      </c>
      <c r="E305" s="20" t="s">
        <v>88</v>
      </c>
      <c r="F305" s="56">
        <f t="shared" si="207"/>
        <v>0</v>
      </c>
      <c r="G305" s="24">
        <v>0.4</v>
      </c>
      <c r="H305" s="24">
        <f t="shared" si="209"/>
        <v>0</v>
      </c>
      <c r="I305" s="24">
        <f t="shared" si="210"/>
        <v>7.2936320754716982E-2</v>
      </c>
      <c r="J305" s="24">
        <f t="shared" si="208"/>
        <v>0</v>
      </c>
      <c r="K305" s="32">
        <f t="shared" si="212"/>
        <v>101760</v>
      </c>
      <c r="L305" s="15">
        <f>7440*2</f>
        <v>14880</v>
      </c>
      <c r="M305" s="33">
        <f t="shared" si="213"/>
        <v>74.22</v>
      </c>
      <c r="N305" s="13"/>
      <c r="O305" s="20" t="s">
        <v>88</v>
      </c>
      <c r="P305" s="15">
        <f t="shared" si="211"/>
        <v>687414.7</v>
      </c>
      <c r="Q305" s="26">
        <f t="shared" si="211"/>
        <v>1543800</v>
      </c>
      <c r="R305" s="13"/>
      <c r="S305" s="13"/>
      <c r="T305" s="13"/>
    </row>
    <row r="306" spans="1:21" x14ac:dyDescent="0.25">
      <c r="A306" s="20" t="s">
        <v>89</v>
      </c>
      <c r="B306" s="67">
        <f t="shared" ref="B299:B310" si="214">AVERAGE(B276,B291)</f>
        <v>94.55449999999999</v>
      </c>
      <c r="C306" s="53">
        <v>93</v>
      </c>
      <c r="E306" s="20" t="s">
        <v>89</v>
      </c>
      <c r="F306" s="56">
        <f t="shared" ref="F299:F310" si="215">AVERAGE(F276,F291)</f>
        <v>0</v>
      </c>
      <c r="G306" s="24">
        <v>0.4</v>
      </c>
      <c r="H306" s="24">
        <f t="shared" si="209"/>
        <v>0</v>
      </c>
      <c r="I306" s="24">
        <f t="shared" si="210"/>
        <v>6.3631687242798357E-2</v>
      </c>
      <c r="J306" s="24">
        <f t="shared" si="208"/>
        <v>0</v>
      </c>
      <c r="K306" s="32">
        <f t="shared" si="212"/>
        <v>116640</v>
      </c>
      <c r="L306" s="15">
        <f>7440*2</f>
        <v>14880</v>
      </c>
      <c r="M306" s="33">
        <f t="shared" si="213"/>
        <v>74.22</v>
      </c>
      <c r="N306" s="13"/>
      <c r="O306" s="20" t="s">
        <v>89</v>
      </c>
      <c r="P306" s="15">
        <f t="shared" si="211"/>
        <v>972740.1</v>
      </c>
      <c r="Q306" s="26">
        <f t="shared" si="211"/>
        <v>1535713.8399999999</v>
      </c>
      <c r="R306" s="13"/>
      <c r="S306" s="13"/>
      <c r="T306" s="13"/>
    </row>
    <row r="307" spans="1:21" x14ac:dyDescent="0.25">
      <c r="A307" s="20" t="s">
        <v>90</v>
      </c>
      <c r="B307" s="67">
        <f t="shared" si="214"/>
        <v>83.541499999999999</v>
      </c>
      <c r="C307" s="53">
        <v>65</v>
      </c>
      <c r="E307" s="20" t="s">
        <v>90</v>
      </c>
      <c r="F307" s="56">
        <f t="shared" si="215"/>
        <v>0</v>
      </c>
      <c r="G307" s="24">
        <v>0.4</v>
      </c>
      <c r="H307" s="24">
        <f t="shared" si="209"/>
        <v>0</v>
      </c>
      <c r="I307" s="24">
        <f t="shared" si="210"/>
        <v>5.6639194139194139E-2</v>
      </c>
      <c r="J307" s="24">
        <f t="shared" si="208"/>
        <v>0</v>
      </c>
      <c r="K307" s="32">
        <f t="shared" si="212"/>
        <v>131040</v>
      </c>
      <c r="L307" s="15">
        <f>7200*2</f>
        <v>14400</v>
      </c>
      <c r="M307" s="33">
        <f t="shared" si="213"/>
        <v>74.22</v>
      </c>
      <c r="N307" s="13"/>
      <c r="O307" s="20" t="s">
        <v>90</v>
      </c>
      <c r="P307" s="15">
        <f t="shared" si="211"/>
        <v>620026</v>
      </c>
      <c r="Q307" s="26">
        <f t="shared" si="211"/>
        <v>1311019.45</v>
      </c>
      <c r="R307" s="13"/>
      <c r="S307" s="13"/>
      <c r="T307" s="13"/>
    </row>
    <row r="308" spans="1:21" x14ac:dyDescent="0.25">
      <c r="A308" s="20" t="s">
        <v>91</v>
      </c>
      <c r="B308" s="67">
        <f t="shared" si="214"/>
        <v>78.100500000000011</v>
      </c>
      <c r="C308" s="53">
        <v>65</v>
      </c>
      <c r="E308" s="20" t="s">
        <v>91</v>
      </c>
      <c r="F308" s="56">
        <f t="shared" si="215"/>
        <v>0.33699999999999997</v>
      </c>
      <c r="G308" s="24">
        <v>0.4</v>
      </c>
      <c r="H308" s="24">
        <f t="shared" si="209"/>
        <v>0.33682795698924733</v>
      </c>
      <c r="I308" s="24">
        <f t="shared" si="210"/>
        <v>8.5211074561403519E-2</v>
      </c>
      <c r="J308" s="24">
        <f t="shared" si="208"/>
        <v>50.120000000000005</v>
      </c>
      <c r="K308" s="32">
        <f t="shared" si="212"/>
        <v>145920</v>
      </c>
      <c r="L308" s="15">
        <f>7440*2</f>
        <v>14880</v>
      </c>
      <c r="M308" s="33">
        <f t="shared" si="213"/>
        <v>124.34</v>
      </c>
      <c r="N308" s="13"/>
      <c r="O308" s="20" t="s">
        <v>91</v>
      </c>
      <c r="P308" s="15">
        <f t="shared" si="211"/>
        <v>510970.69999999995</v>
      </c>
      <c r="Q308" s="26">
        <f t="shared" si="211"/>
        <v>1273867.6099999999</v>
      </c>
      <c r="R308" s="13"/>
      <c r="S308" s="13"/>
      <c r="T308" s="13"/>
    </row>
    <row r="309" spans="1:21" x14ac:dyDescent="0.25">
      <c r="A309" s="20" t="s">
        <v>92</v>
      </c>
      <c r="B309" s="67">
        <f t="shared" si="214"/>
        <v>85.3</v>
      </c>
      <c r="C309" s="53">
        <v>65</v>
      </c>
      <c r="E309" s="20" t="s">
        <v>92</v>
      </c>
      <c r="F309" s="56">
        <f t="shared" si="215"/>
        <v>0.14050000000000001</v>
      </c>
      <c r="G309" s="24">
        <v>0.4</v>
      </c>
      <c r="H309" s="24">
        <f t="shared" si="209"/>
        <v>0.14020833333333335</v>
      </c>
      <c r="I309" s="24">
        <f t="shared" si="210"/>
        <v>9.0150948103792414E-2</v>
      </c>
      <c r="J309" s="24">
        <f t="shared" si="208"/>
        <v>20.190000000000001</v>
      </c>
      <c r="K309" s="32">
        <f t="shared" si="212"/>
        <v>160320</v>
      </c>
      <c r="L309" s="15">
        <f>7200*2</f>
        <v>14400</v>
      </c>
      <c r="M309" s="33">
        <f t="shared" si="213"/>
        <v>144.53</v>
      </c>
      <c r="N309" s="13"/>
      <c r="O309" s="20" t="s">
        <v>92</v>
      </c>
      <c r="P309" s="15">
        <f t="shared" si="211"/>
        <v>744712.2</v>
      </c>
      <c r="Q309" s="26">
        <f t="shared" si="211"/>
        <v>1344750.8299999998</v>
      </c>
      <c r="R309" s="13"/>
      <c r="S309" s="13"/>
      <c r="T309" s="13"/>
    </row>
    <row r="310" spans="1:21" ht="15.75" thickBot="1" x14ac:dyDescent="0.3">
      <c r="A310" s="27" t="s">
        <v>93</v>
      </c>
      <c r="B310" s="68">
        <f t="shared" si="214"/>
        <v>92.437999999999988</v>
      </c>
      <c r="C310" s="54">
        <v>91.8</v>
      </c>
      <c r="E310" s="27" t="s">
        <v>93</v>
      </c>
      <c r="F310" s="69">
        <f t="shared" si="215"/>
        <v>0</v>
      </c>
      <c r="G310" s="28">
        <v>0.4</v>
      </c>
      <c r="H310" s="28">
        <f t="shared" si="209"/>
        <v>0</v>
      </c>
      <c r="I310" s="28">
        <f t="shared" si="210"/>
        <v>8.2494292237442923E-2</v>
      </c>
      <c r="J310" s="28">
        <f t="shared" si="208"/>
        <v>0</v>
      </c>
      <c r="K310" s="35">
        <f t="shared" si="212"/>
        <v>175200</v>
      </c>
      <c r="L310" s="29">
        <f>7440*2</f>
        <v>14880</v>
      </c>
      <c r="M310" s="36">
        <f t="shared" si="213"/>
        <v>144.53</v>
      </c>
      <c r="N310" s="13"/>
      <c r="O310" s="27" t="s">
        <v>93</v>
      </c>
      <c r="P310" s="29">
        <f t="shared" si="211"/>
        <v>838616.40000000014</v>
      </c>
      <c r="Q310" s="31">
        <f t="shared" si="211"/>
        <v>1507427.79</v>
      </c>
      <c r="R310" s="13"/>
      <c r="S310" s="13"/>
      <c r="T310" s="13"/>
    </row>
    <row r="311" spans="1:21" x14ac:dyDescent="0.25">
      <c r="B311" s="13"/>
      <c r="C311" s="13"/>
      <c r="F311" s="13"/>
      <c r="M311" s="13"/>
      <c r="O311" s="13"/>
      <c r="P311" s="13"/>
      <c r="Q311" s="13"/>
      <c r="R311" s="13"/>
      <c r="S311" s="13"/>
      <c r="T311" s="15"/>
      <c r="U311" s="24"/>
    </row>
    <row r="312" spans="1:21" x14ac:dyDescent="0.25">
      <c r="B312" s="13"/>
      <c r="C312" s="13"/>
      <c r="F312" s="13"/>
      <c r="M312" s="13"/>
      <c r="N312" s="13"/>
      <c r="O312" s="23"/>
      <c r="P312" s="23"/>
      <c r="Q312" s="23"/>
      <c r="R312" s="24"/>
      <c r="S312" s="32"/>
      <c r="T312" s="13"/>
    </row>
    <row r="313" spans="1:21" x14ac:dyDescent="0.25">
      <c r="B313" s="13"/>
      <c r="C313" s="13"/>
      <c r="F313" s="13"/>
      <c r="M313" s="13"/>
      <c r="N313" s="13"/>
      <c r="O313" s="13"/>
      <c r="P313" s="13"/>
      <c r="Q313" s="13"/>
      <c r="R313" s="13"/>
      <c r="S313" s="13"/>
      <c r="T313" s="13"/>
    </row>
    <row r="314" spans="1:21" x14ac:dyDescent="0.25">
      <c r="B314" s="13"/>
      <c r="C314" s="13"/>
      <c r="F314" s="13"/>
      <c r="O314" s="13"/>
      <c r="P314" s="13"/>
      <c r="Q314" s="13"/>
      <c r="R314" s="13"/>
      <c r="S314" s="13"/>
    </row>
    <row r="315" spans="1:21" x14ac:dyDescent="0.25">
      <c r="B315" s="13"/>
      <c r="C315" s="13"/>
      <c r="F315" s="13"/>
    </row>
    <row r="316" spans="1:21" x14ac:dyDescent="0.25">
      <c r="B316" s="13"/>
      <c r="C316" s="13"/>
      <c r="F316" s="13"/>
    </row>
    <row r="317" spans="1:21" x14ac:dyDescent="0.25">
      <c r="B317" s="13"/>
      <c r="C317" s="13"/>
      <c r="F317" s="13"/>
    </row>
    <row r="318" spans="1:21" x14ac:dyDescent="0.25">
      <c r="B318" s="13"/>
      <c r="C318" s="13"/>
      <c r="F318" s="13"/>
    </row>
    <row r="319" spans="1:21" x14ac:dyDescent="0.25">
      <c r="B319" s="13"/>
      <c r="C319" s="13"/>
      <c r="F319" s="13"/>
    </row>
    <row r="320" spans="1:21" x14ac:dyDescent="0.25">
      <c r="B320" s="13"/>
      <c r="C320" s="13"/>
      <c r="F320" s="13"/>
    </row>
    <row r="321" spans="2:6" x14ac:dyDescent="0.25">
      <c r="B321" s="13"/>
      <c r="C321" s="13"/>
      <c r="F321" s="13"/>
    </row>
    <row r="322" spans="2:6" x14ac:dyDescent="0.25">
      <c r="B322" s="13"/>
      <c r="C322" s="13"/>
      <c r="F322" s="13"/>
    </row>
    <row r="323" spans="2:6" x14ac:dyDescent="0.25">
      <c r="B323" s="13"/>
      <c r="C323" s="13"/>
      <c r="F323" s="13"/>
    </row>
    <row r="324" spans="2:6" x14ac:dyDescent="0.25">
      <c r="B324" s="13"/>
      <c r="C324" s="13"/>
      <c r="F324" s="13"/>
    </row>
    <row r="325" spans="2:6" x14ac:dyDescent="0.25">
      <c r="B325" s="13"/>
      <c r="C325" s="13"/>
      <c r="F325" s="13"/>
    </row>
    <row r="326" spans="2:6" x14ac:dyDescent="0.25">
      <c r="B326" s="13"/>
      <c r="C326" s="13"/>
      <c r="F326" s="13"/>
    </row>
    <row r="331" spans="2:6" x14ac:dyDescent="0.25">
      <c r="B331" s="13"/>
      <c r="C331" s="13"/>
      <c r="F331" s="13"/>
    </row>
    <row r="332" spans="2:6" x14ac:dyDescent="0.25">
      <c r="B332" s="13"/>
      <c r="C332" s="13"/>
      <c r="F332" s="13"/>
    </row>
    <row r="344" spans="1:5" x14ac:dyDescent="0.25">
      <c r="A344" s="14"/>
      <c r="B344" s="15"/>
      <c r="C344" s="13"/>
      <c r="E344" s="16"/>
    </row>
    <row r="345" spans="1:5" x14ac:dyDescent="0.25">
      <c r="A345" s="14"/>
      <c r="B345" s="15"/>
      <c r="C345" s="13"/>
      <c r="E345" s="16"/>
    </row>
    <row r="346" spans="1:5" x14ac:dyDescent="0.25">
      <c r="B346" s="15"/>
      <c r="C346" s="13"/>
      <c r="E346" s="16"/>
    </row>
    <row r="347" spans="1:5" x14ac:dyDescent="0.25">
      <c r="B347" s="15"/>
      <c r="C347" s="13"/>
      <c r="E347" s="15"/>
    </row>
    <row r="348" spans="1:5" x14ac:dyDescent="0.25">
      <c r="B348" s="15"/>
      <c r="C348" s="13"/>
      <c r="E348" s="15"/>
    </row>
    <row r="349" spans="1:5" x14ac:dyDescent="0.25">
      <c r="B349" s="15"/>
      <c r="C349" s="13"/>
      <c r="E349" s="15"/>
    </row>
    <row r="350" spans="1:5" x14ac:dyDescent="0.25">
      <c r="B350" s="15"/>
      <c r="C350" s="13"/>
      <c r="E350" s="15"/>
    </row>
    <row r="351" spans="1:5" x14ac:dyDescent="0.25">
      <c r="B351" s="15"/>
      <c r="C351" s="13"/>
      <c r="E351" s="15"/>
    </row>
    <row r="352" spans="1:5" x14ac:dyDescent="0.25">
      <c r="B352" s="15"/>
      <c r="C352" s="13"/>
      <c r="E352" s="15"/>
    </row>
    <row r="353" spans="1:5" x14ac:dyDescent="0.25">
      <c r="B353" s="15"/>
      <c r="C353" s="13"/>
      <c r="E353" s="15"/>
    </row>
    <row r="354" spans="1:5" x14ac:dyDescent="0.25">
      <c r="B354" s="15"/>
      <c r="C354" s="13"/>
      <c r="E354" s="15"/>
    </row>
    <row r="355" spans="1:5" x14ac:dyDescent="0.25">
      <c r="B355" s="15"/>
      <c r="C355" s="13"/>
      <c r="E355" s="15"/>
    </row>
    <row r="356" spans="1:5" x14ac:dyDescent="0.25">
      <c r="B356" s="15"/>
      <c r="C356" s="13"/>
      <c r="E356" s="15"/>
    </row>
    <row r="357" spans="1:5" x14ac:dyDescent="0.25">
      <c r="B357" s="15"/>
      <c r="C357" s="13"/>
      <c r="E357" s="15"/>
    </row>
    <row r="358" spans="1:5" x14ac:dyDescent="0.25">
      <c r="B358" s="15"/>
      <c r="C358" s="13"/>
      <c r="E358" s="15"/>
    </row>
    <row r="359" spans="1:5" x14ac:dyDescent="0.25">
      <c r="B359" s="15"/>
      <c r="C359" s="13"/>
      <c r="E359" s="15"/>
    </row>
    <row r="361" spans="1:5" x14ac:dyDescent="0.25">
      <c r="A361" s="16"/>
      <c r="B361" s="16"/>
      <c r="C361" s="13"/>
      <c r="D361" s="16"/>
      <c r="E361" s="16"/>
    </row>
    <row r="362" spans="1:5" x14ac:dyDescent="0.25">
      <c r="B362" s="15"/>
      <c r="E362" s="15"/>
    </row>
    <row r="363" spans="1:5" x14ac:dyDescent="0.25">
      <c r="B363" s="15"/>
      <c r="E363" s="15"/>
    </row>
    <row r="364" spans="1:5" x14ac:dyDescent="0.25">
      <c r="B364" s="15"/>
      <c r="E364" s="15"/>
    </row>
    <row r="365" spans="1:5" x14ac:dyDescent="0.25">
      <c r="B365" s="15"/>
      <c r="E365" s="15"/>
    </row>
    <row r="366" spans="1:5" x14ac:dyDescent="0.25">
      <c r="B366" s="15"/>
      <c r="E366" s="15"/>
    </row>
    <row r="367" spans="1:5" x14ac:dyDescent="0.25">
      <c r="B367" s="15"/>
      <c r="E367" s="15"/>
    </row>
    <row r="368" spans="1:5" x14ac:dyDescent="0.25">
      <c r="B368" s="15"/>
      <c r="E368" s="15"/>
    </row>
    <row r="369" spans="2:5" x14ac:dyDescent="0.25">
      <c r="B369" s="15"/>
      <c r="E369" s="15"/>
    </row>
    <row r="370" spans="2:5" x14ac:dyDescent="0.25">
      <c r="B370" s="15"/>
      <c r="E370" s="15"/>
    </row>
    <row r="371" spans="2:5" x14ac:dyDescent="0.25">
      <c r="B371" s="15"/>
      <c r="E371" s="15"/>
    </row>
    <row r="372" spans="2:5" x14ac:dyDescent="0.25">
      <c r="B372" s="15"/>
      <c r="E372" s="15"/>
    </row>
    <row r="373" spans="2:5" x14ac:dyDescent="0.25">
      <c r="B373" s="15"/>
      <c r="E373" s="15"/>
    </row>
  </sheetData>
  <sortState xmlns:xlrd2="http://schemas.microsoft.com/office/spreadsheetml/2017/richdata2" ref="A135:Z146">
    <sortCondition ref="B135:B146" customList="Jan,Feb,Mar,Apr,May,Jun,Jul,Aug,Sep,Oct,Nov,Dec"/>
  </sortState>
  <dataConsolidate/>
  <mergeCells count="31">
    <mergeCell ref="H267:H268"/>
    <mergeCell ref="I267:I268"/>
    <mergeCell ref="J267:J268"/>
    <mergeCell ref="K267:K268"/>
    <mergeCell ref="P297:P298"/>
    <mergeCell ref="I297:I298"/>
    <mergeCell ref="J297:J298"/>
    <mergeCell ref="K297:K298"/>
    <mergeCell ref="L297:L298"/>
    <mergeCell ref="M297:M298"/>
    <mergeCell ref="Q267:Q268"/>
    <mergeCell ref="Q282:Q283"/>
    <mergeCell ref="Q297:Q298"/>
    <mergeCell ref="A265:B265"/>
    <mergeCell ref="X1:Y1"/>
    <mergeCell ref="L267:L268"/>
    <mergeCell ref="M267:M268"/>
    <mergeCell ref="P267:P268"/>
    <mergeCell ref="A282:C282"/>
    <mergeCell ref="I282:I283"/>
    <mergeCell ref="J282:J283"/>
    <mergeCell ref="K282:K283"/>
    <mergeCell ref="L282:L283"/>
    <mergeCell ref="M282:M283"/>
    <mergeCell ref="P282:P283"/>
    <mergeCell ref="A267:C267"/>
    <mergeCell ref="AA1:AB1"/>
    <mergeCell ref="U1:U2"/>
    <mergeCell ref="V1:V2"/>
    <mergeCell ref="W1:W2"/>
    <mergeCell ref="Z1:Z2"/>
  </mergeCells>
  <phoneticPr fontId="22" type="noConversion"/>
  <pageMargins left="0.7" right="0.7" top="0.75" bottom="0.75" header="0.3" footer="0.3"/>
  <pageSetup paperSize="17" scale="7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0:AN44"/>
  <sheetViews>
    <sheetView view="pageBreakPreview" zoomScale="75" zoomScaleNormal="80" zoomScaleSheetLayoutView="75" workbookViewId="0">
      <selection activeCell="O13" sqref="O13"/>
    </sheetView>
  </sheetViews>
  <sheetFormatPr defaultRowHeight="15" x14ac:dyDescent="0.25"/>
  <cols>
    <col min="1" max="1" width="12.140625" customWidth="1"/>
    <col min="2" max="13" width="10.85546875" customWidth="1"/>
    <col min="14" max="14" width="14.42578125" bestFit="1" customWidth="1"/>
    <col min="15" max="15" width="11.140625" bestFit="1" customWidth="1"/>
    <col min="16" max="26" width="9.5703125" customWidth="1"/>
    <col min="27" max="27" width="11.140625" bestFit="1" customWidth="1"/>
    <col min="28" max="28" width="14.42578125" bestFit="1" customWidth="1"/>
    <col min="29" max="35" width="9.5703125" customWidth="1"/>
  </cols>
  <sheetData>
    <row r="40" spans="1:40" x14ac:dyDescent="0.25">
      <c r="A40" t="s">
        <v>100</v>
      </c>
      <c r="B40" t="s">
        <v>101</v>
      </c>
      <c r="C40" s="47" t="s">
        <v>102</v>
      </c>
      <c r="D40" s="47" t="s">
        <v>103</v>
      </c>
      <c r="E40" s="47" t="s">
        <v>104</v>
      </c>
      <c r="F40" s="47" t="s">
        <v>105</v>
      </c>
      <c r="G40" s="47" t="s">
        <v>106</v>
      </c>
      <c r="H40" s="47" t="s">
        <v>107</v>
      </c>
      <c r="I40" s="47" t="s">
        <v>108</v>
      </c>
      <c r="J40" s="47" t="s">
        <v>109</v>
      </c>
      <c r="K40" s="47" t="s">
        <v>110</v>
      </c>
      <c r="L40" s="47" t="s">
        <v>111</v>
      </c>
      <c r="M40" s="47" t="s">
        <v>112</v>
      </c>
    </row>
    <row r="41" spans="1:40" ht="13.5" customHeight="1" x14ac:dyDescent="0.25">
      <c r="A41" t="s">
        <v>113</v>
      </c>
      <c r="B41" s="43">
        <f>[1]Availability!$Q$108</f>
        <v>65.199999999999875</v>
      </c>
      <c r="C41" s="43">
        <f>[1]Availability!$Q$109</f>
        <v>127.40000000000043</v>
      </c>
      <c r="D41" s="43">
        <f>[1]Availability!$Q$110</f>
        <v>150.80000000000064</v>
      </c>
      <c r="E41" s="43">
        <f>[1]Availability!$Q$111</f>
        <v>-392.00000000000034</v>
      </c>
      <c r="F41" s="43">
        <f>[1]Availability!$Q$112</f>
        <v>34.000000000000284</v>
      </c>
      <c r="G41" s="43">
        <f>[1]Availability!$Q$113</f>
        <v>258.00000000000017</v>
      </c>
      <c r="H41" s="43">
        <f>[1]Availability!$Q$114</f>
        <v>45.520000000000358</v>
      </c>
      <c r="I41" s="43">
        <f>[1]Availability!$Q$115</f>
        <v>200.60000000000099</v>
      </c>
      <c r="J41" s="43">
        <f>[1]Availability!$Q$116</f>
        <v>2309.9999999999995</v>
      </c>
      <c r="K41" s="43">
        <f>[1]Availability!$Q$117</f>
        <v>1772.0000000000002</v>
      </c>
      <c r="L41" s="43">
        <f>[1]Availability!$Q$118</f>
        <v>2670</v>
      </c>
      <c r="M41" s="43">
        <f>[1]Availability!$Q$119</f>
        <v>242.16000000000031</v>
      </c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B41" s="48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</row>
    <row r="42" spans="1:40" ht="13.5" customHeight="1" x14ac:dyDescent="0.25"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B42" s="48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</row>
    <row r="44" spans="1:40" ht="13.5" customHeight="1" x14ac:dyDescent="0.25"/>
  </sheetData>
  <printOptions horizontalCentered="1" verticalCentered="1"/>
  <pageMargins left="0.5" right="0.5" top="0.5" bottom="0.5" header="0" footer="0"/>
  <pageSetup scale="89" orientation="landscape" horizontalDpi="1200" verticalDpi="1200" r:id="rId1"/>
  <rowBreaks count="2" manualBreakCount="2">
    <brk id="42" max="16383" man="1"/>
    <brk id="85" max="16383" man="1"/>
  </rowBreaks>
  <colBreaks count="2" manualBreakCount="2">
    <brk id="13" max="1048575" man="1"/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7d05ccc-df70-4adb-bffd-c2606a36b8d9">
      <UserInfo>
        <DisplayName>Ty Ehrman</DisplayName>
        <AccountId>36</AccountId>
        <AccountType/>
      </UserInfo>
      <UserInfo>
        <DisplayName>Jackie Turner</DisplayName>
        <AccountId>41</AccountId>
        <AccountType/>
      </UserInfo>
      <UserInfo>
        <DisplayName>Readers - District River Coordination</DisplayName>
        <AccountId>23</AccountId>
        <AccountType/>
      </UserInfo>
      <UserInfo>
        <DisplayName>Paul Dietz</DisplayName>
        <AccountId>40</AccountId>
        <AccountType/>
      </UserInfo>
      <UserInfo>
        <DisplayName>Richard Wallen</DisplayName>
        <AccountId>35</AccountId>
        <AccountType/>
      </UserInfo>
      <UserInfo>
        <DisplayName>Tony Hardenbrook</DisplayName>
        <AccountId>43</AccountId>
        <AccountType/>
      </UserInfo>
      <UserInfo>
        <DisplayName>Jack Mizner</DisplayName>
        <AccountId>39</AccountId>
        <AccountType/>
      </UserInfo>
      <UserInfo>
        <DisplayName>Mindy Johnston</DisplayName>
        <AccountId>42</AccountId>
        <AccountType/>
      </UserInfo>
      <UserInfo>
        <DisplayName>Benjamin Pearson</DisplayName>
        <AccountId>37</AccountId>
        <AccountType/>
      </UserInfo>
      <UserInfo>
        <DisplayName>Lia Gunderson</DisplayName>
        <AccountId>105</AccountId>
        <AccountType/>
      </UserInfo>
      <UserInfo>
        <DisplayName>Michael Frantz</DisplayName>
        <AccountId>45</AccountId>
        <AccountType/>
      </UserInfo>
      <UserInfo>
        <DisplayName>Bryndon Ecklund</DisplayName>
        <AccountId>147</AccountId>
        <AccountType/>
      </UserInfo>
      <UserInfo>
        <DisplayName>Shane Lee</DisplayName>
        <AccountId>52</AccountId>
        <AccountType/>
      </UserInfo>
      <UserInfo>
        <DisplayName>Jeff Grizzel</DisplayName>
        <AccountId>252</AccountId>
        <AccountType/>
      </UserInfo>
      <UserInfo>
        <DisplayName>Joseph Boitano</DisplayName>
        <AccountId>53</AccountId>
        <AccountType/>
      </UserInfo>
      <UserInfo>
        <DisplayName>Rey Pulido</DisplayName>
        <AccountId>140</AccountId>
        <AccountType/>
      </UserInfo>
      <UserInfo>
        <DisplayName>John Mertlich</DisplayName>
        <AccountId>277</AccountId>
        <AccountType/>
      </UserInfo>
      <UserInfo>
        <DisplayName>Michael Reimers</DisplayName>
        <AccountId>278</AccountId>
        <AccountType/>
      </UserInfo>
      <UserInfo>
        <DisplayName>Jerrod Estell</DisplayName>
        <AccountId>306</AccountId>
        <AccountType/>
      </UserInfo>
      <UserInfo>
        <DisplayName>Andrew Davis</DisplayName>
        <AccountId>103</AccountId>
        <AccountType/>
      </UserInfo>
      <UserInfo>
        <DisplayName>Devin Elvin</DisplayName>
        <AccountId>320</AccountId>
        <AccountType/>
      </UserInfo>
      <UserInfo>
        <DisplayName>Emily Wilson</DisplayName>
        <AccountId>251</AccountId>
        <AccountType/>
      </UserInfo>
      <UserInfo>
        <DisplayName>Patricia Dietmeyer</DisplayName>
        <AccountId>323</AccountId>
        <AccountType/>
      </UserInfo>
    </SharedWithUsers>
    <Source xmlns="adde135f-7a5a-486e-8656-2de5eb0e5795">Reports</Source>
    <PublishingExpirationDate xmlns="http://schemas.microsoft.com/sharepoint/v3" xsi:nil="true"/>
    <PublishingStartDate xmlns="http://schemas.microsoft.com/sharepoint/v3" xsi:nil="true"/>
    <_dlc_DocId xmlns="17d05ccc-df70-4adb-bffd-c2606a36b8d9">HNVDCQYA4CN2-586082797-887</_dlc_DocId>
    <_dlc_DocIdUrl xmlns="17d05ccc-df70-4adb-bffd-c2606a36b8d9">
      <Url>https://gcpud.sharepoint.com/sites/drct/_layouts/15/DocIdRedir.aspx?ID=HNVDCQYA4CN2-586082797-887</Url>
      <Description>HNVDCQYA4CN2-586082797-887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3E36064379447B3D654B8E0045C74" ma:contentTypeVersion="10" ma:contentTypeDescription="Create a new document." ma:contentTypeScope="" ma:versionID="cf667d8a279d6de3b450bf031beca5d6">
  <xsd:schema xmlns:xsd="http://www.w3.org/2001/XMLSchema" xmlns:xs="http://www.w3.org/2001/XMLSchema" xmlns:p="http://schemas.microsoft.com/office/2006/metadata/properties" xmlns:ns1="http://schemas.microsoft.com/sharepoint/v3" xmlns:ns2="17d05ccc-df70-4adb-bffd-c2606a36b8d9" xmlns:ns3="adde135f-7a5a-486e-8656-2de5eb0e5795" targetNamespace="http://schemas.microsoft.com/office/2006/metadata/properties" ma:root="true" ma:fieldsID="e263d9248918648dcc4d4d82f4d7a06c" ns1:_="" ns2:_="" ns3:_="">
    <xsd:import namespace="http://schemas.microsoft.com/sharepoint/v3"/>
    <xsd:import namespace="17d05ccc-df70-4adb-bffd-c2606a36b8d9"/>
    <xsd:import namespace="adde135f-7a5a-486e-8656-2de5eb0e579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ource" minOccurs="0"/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05ccc-df70-4adb-bffd-c2606a36b8d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e135f-7a5a-486e-8656-2de5eb0e5795" elementFormDefault="qualified">
    <xsd:import namespace="http://schemas.microsoft.com/office/2006/documentManagement/types"/>
    <xsd:import namespace="http://schemas.microsoft.com/office/infopath/2007/PartnerControls"/>
    <xsd:element name="Source" ma:index="11" nillable="true" ma:displayName="Source" ma:default="Hydro" ma:format="Dropdown" ma:internalName="Source" ma:readOnly="false">
      <xsd:simpleType>
        <xsd:restriction base="dms:Choice">
          <xsd:enumeration value="Hydro"/>
          <xsd:enumeration value="Power Management"/>
          <xsd:enumeration value="Natural Resources"/>
          <xsd:enumeration value="Mid-C"/>
          <xsd:enumeration value="Calculator"/>
          <xsd:enumeration value="Outage Schedule"/>
          <xsd:enumeration value="WECC"/>
          <xsd:enumeration value="Data"/>
          <xsd:enumeration value="PM Reference"/>
          <xsd:enumeration value="NR Reference"/>
          <xsd:enumeration value="Hydro Reference"/>
          <xsd:enumeration value="Mid C Reference"/>
          <xsd:enumeration value="PUB"/>
          <xsd:enumeration value="Reports"/>
          <xsd:enumeration value="Other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CDD92-18D1-4D87-A592-11DE7130341F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sharepoint/v3"/>
    <ds:schemaRef ds:uri="adde135f-7a5a-486e-8656-2de5eb0e579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7d05ccc-df70-4adb-bffd-c2606a36b8d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969F76-6B0E-4A6F-B73C-555C28159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d05ccc-df70-4adb-bffd-c2606a36b8d9"/>
    <ds:schemaRef ds:uri="adde135f-7a5a-486e-8656-2de5eb0e57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CF40F2-9031-4517-8050-D386BC6ABE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B9281DA-1CA6-4667-9DB9-0CBE0AD3E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Metrics report</vt:lpstr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Whitney Field</dc:creator>
  <cp:keywords/>
  <dc:description/>
  <cp:lastModifiedBy>Whitney Field</cp:lastModifiedBy>
  <cp:revision/>
  <dcterms:created xsi:type="dcterms:W3CDTF">2017-10-24T15:26:58Z</dcterms:created>
  <dcterms:modified xsi:type="dcterms:W3CDTF">2023-08-01T16:18:51Z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0x0101008C43E36064379447B3D654B8E0045C74</vt:lpwstr>
  </property>
  <property fmtid="{D5CDD505-2E9C-101B-9397-08002B2CF9AE}" pid="3" name="_dlc_DocIdItemGuid">
    <vt:lpwstr>d94870cf-9bbb-4049-8ec7-e8feac5ffc3d</vt:lpwstr>
  </property>
  <property fmtid="{D5CDD505-2E9C-101B-9397-08002B2CF9AE}" pid="4" name="MSIP_Label_4f310f63-6f3c-4028-ba50-3c951d388562_Enabled">
    <vt:lpwstr>true</vt:lpwstr>
  </property>
  <property fmtid="{D5CDD505-2E9C-101B-9397-08002B2CF9AE}" pid="5" name="MSIP_Label_4f310f63-6f3c-4028-ba50-3c951d388562_SetDate">
    <vt:lpwstr>2022-04-04T16:03:31Z</vt:lpwstr>
  </property>
  <property fmtid="{D5CDD505-2E9C-101B-9397-08002B2CF9AE}" pid="6" name="MSIP_Label_4f310f63-6f3c-4028-ba50-3c951d388562_Method">
    <vt:lpwstr>Standard</vt:lpwstr>
  </property>
  <property fmtid="{D5CDD505-2E9C-101B-9397-08002B2CF9AE}" pid="7" name="MSIP_Label_4f310f63-6f3c-4028-ba50-3c951d388562_Name">
    <vt:lpwstr>Internal Use Only</vt:lpwstr>
  </property>
  <property fmtid="{D5CDD505-2E9C-101B-9397-08002B2CF9AE}" pid="8" name="MSIP_Label_4f310f63-6f3c-4028-ba50-3c951d388562_SiteId">
    <vt:lpwstr>023cc3f1-0988-4757-846f-493f0d084a7d</vt:lpwstr>
  </property>
  <property fmtid="{D5CDD505-2E9C-101B-9397-08002B2CF9AE}" pid="9" name="MSIP_Label_4f310f63-6f3c-4028-ba50-3c951d388562_ActionId">
    <vt:lpwstr>ec8c0533-07f4-4275-a26e-9bd5c6411923</vt:lpwstr>
  </property>
  <property fmtid="{D5CDD505-2E9C-101B-9397-08002B2CF9AE}" pid="10" name="MSIP_Label_4f310f63-6f3c-4028-ba50-3c951d388562_ContentBits">
    <vt:lpwstr>0</vt:lpwstr>
  </property>
</Properties>
</file>